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POR EL CAMINO CORRECTO\PLANES\POAI 2017\"/>
    </mc:Choice>
  </mc:AlternateContent>
  <bookViews>
    <workbookView xWindow="0" yWindow="0" windowWidth="20490" windowHeight="7755"/>
  </bookViews>
  <sheets>
    <sheet name="POAI 2017" sheetId="18" r:id="rId1"/>
  </sheets>
  <definedNames>
    <definedName name="_xlnm._FilterDatabase" localSheetId="0" hidden="1">'POAI 2017'!$A$8:$AJ$474</definedName>
    <definedName name="_xlnm.Print_Area" localSheetId="0">'POAI 2017'!$B$1:$Z$474</definedName>
    <definedName name="_xlnm.Print_Titles" localSheetId="0">'POAI 2017'!$1:$7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258" i="18" l="1"/>
  <c r="Y258" i="18" s="1"/>
  <c r="U258" i="18"/>
  <c r="N310" i="18"/>
  <c r="Y474" i="18" l="1"/>
  <c r="D474" i="18" s="1"/>
  <c r="Y473" i="18"/>
  <c r="D473" i="18" s="1"/>
  <c r="Y472" i="18"/>
  <c r="D472" i="18"/>
  <c r="Y471" i="18"/>
  <c r="D471" i="18"/>
  <c r="Y470" i="18"/>
  <c r="D470" i="18"/>
  <c r="Y468" i="18"/>
  <c r="Y467" i="18" s="1"/>
  <c r="U467" i="18"/>
  <c r="S467" i="18"/>
  <c r="Q467" i="18"/>
  <c r="P467" i="18"/>
  <c r="O467" i="18"/>
  <c r="N467" i="18"/>
  <c r="X466" i="18"/>
  <c r="W466" i="18"/>
  <c r="V466" i="18"/>
  <c r="Y463" i="18"/>
  <c r="D463" i="18"/>
  <c r="Y462" i="18"/>
  <c r="D462" i="18" s="1"/>
  <c r="Y461" i="18"/>
  <c r="D461" i="18" s="1"/>
  <c r="U460" i="18"/>
  <c r="S460" i="18"/>
  <c r="Q460" i="18"/>
  <c r="P460" i="18"/>
  <c r="O460" i="18"/>
  <c r="N460" i="18"/>
  <c r="X459" i="18"/>
  <c r="W459" i="18"/>
  <c r="V459" i="18"/>
  <c r="X458" i="18"/>
  <c r="W458" i="18"/>
  <c r="V458" i="18"/>
  <c r="Y455" i="18"/>
  <c r="D455" i="18" s="1"/>
  <c r="Y454" i="18"/>
  <c r="D454" i="18" s="1"/>
  <c r="Y453" i="18"/>
  <c r="Y452" i="18" s="1"/>
  <c r="D452" i="18" s="1"/>
  <c r="U452" i="18"/>
  <c r="S452" i="18"/>
  <c r="Q452" i="18"/>
  <c r="P452" i="18"/>
  <c r="O452" i="18"/>
  <c r="N452" i="18"/>
  <c r="Y451" i="18"/>
  <c r="D451" i="18" s="1"/>
  <c r="Y449" i="18"/>
  <c r="D449" i="18" s="1"/>
  <c r="Y448" i="18"/>
  <c r="D448" i="18" s="1"/>
  <c r="Y447" i="18"/>
  <c r="D447" i="18" s="1"/>
  <c r="Y446" i="18"/>
  <c r="D446" i="18" s="1"/>
  <c r="Y445" i="18"/>
  <c r="D445" i="18" s="1"/>
  <c r="Y444" i="18"/>
  <c r="D444" i="18" s="1"/>
  <c r="Y443" i="18"/>
  <c r="D443" i="18" s="1"/>
  <c r="Y442" i="18"/>
  <c r="U441" i="18"/>
  <c r="Q441" i="18"/>
  <c r="P441" i="18"/>
  <c r="O441" i="18"/>
  <c r="N441" i="18"/>
  <c r="X440" i="18"/>
  <c r="W440" i="18"/>
  <c r="V440" i="18"/>
  <c r="Y440" i="18" s="1"/>
  <c r="D440" i="18" s="1"/>
  <c r="D437" i="18"/>
  <c r="D436" i="18"/>
  <c r="D435" i="18"/>
  <c r="D434" i="18"/>
  <c r="Y433" i="18"/>
  <c r="D433" i="18"/>
  <c r="D432" i="18"/>
  <c r="Y431" i="18"/>
  <c r="D431" i="18" s="1"/>
  <c r="Y430" i="18"/>
  <c r="U429" i="18"/>
  <c r="S429" i="18"/>
  <c r="Q429" i="18"/>
  <c r="P429" i="18"/>
  <c r="O429" i="18"/>
  <c r="N429" i="18"/>
  <c r="Y427" i="18"/>
  <c r="D427" i="18" s="1"/>
  <c r="Y426" i="18"/>
  <c r="D426" i="18" s="1"/>
  <c r="Y425" i="18"/>
  <c r="D425" i="18" s="1"/>
  <c r="Y424" i="18"/>
  <c r="D424" i="18" s="1"/>
  <c r="Y423" i="18"/>
  <c r="D423" i="18" s="1"/>
  <c r="U422" i="18"/>
  <c r="S422" i="18"/>
  <c r="Q422" i="18"/>
  <c r="P422" i="18"/>
  <c r="O422" i="18"/>
  <c r="N422" i="18"/>
  <c r="X421" i="18"/>
  <c r="W421" i="18"/>
  <c r="V421" i="18"/>
  <c r="Y417" i="18"/>
  <c r="D417" i="18" s="1"/>
  <c r="Y416" i="18"/>
  <c r="D416" i="18"/>
  <c r="Y415" i="18"/>
  <c r="P414" i="18"/>
  <c r="Y412" i="18"/>
  <c r="D412" i="18" s="1"/>
  <c r="D411" i="18"/>
  <c r="Y410" i="18"/>
  <c r="D410" i="18" s="1"/>
  <c r="Y409" i="18"/>
  <c r="Y408" i="18"/>
  <c r="P407" i="18"/>
  <c r="X406" i="18"/>
  <c r="W406" i="18"/>
  <c r="V406" i="18"/>
  <c r="X405" i="18"/>
  <c r="W405" i="18"/>
  <c r="V405" i="18"/>
  <c r="X404" i="18"/>
  <c r="W404" i="18"/>
  <c r="V404" i="18"/>
  <c r="P400" i="18"/>
  <c r="Y400" i="18" s="1"/>
  <c r="D400" i="18" s="1"/>
  <c r="Y399" i="18"/>
  <c r="D399" i="18" s="1"/>
  <c r="P398" i="18"/>
  <c r="Y398" i="18" s="1"/>
  <c r="D398" i="18" s="1"/>
  <c r="D397" i="18"/>
  <c r="Y396" i="18"/>
  <c r="D396" i="18" s="1"/>
  <c r="Y395" i="18"/>
  <c r="D395" i="18" s="1"/>
  <c r="Y394" i="18"/>
  <c r="D394" i="18" s="1"/>
  <c r="Y392" i="18"/>
  <c r="D392" i="18" s="1"/>
  <c r="D391" i="18"/>
  <c r="D390" i="18"/>
  <c r="D389" i="18"/>
  <c r="Q388" i="18"/>
  <c r="Y388" i="18" s="1"/>
  <c r="D388" i="18" s="1"/>
  <c r="U387" i="18"/>
  <c r="Q387" i="18"/>
  <c r="P387" i="18"/>
  <c r="Y386" i="18"/>
  <c r="D386" i="18" s="1"/>
  <c r="Y385" i="18"/>
  <c r="D385" i="18" s="1"/>
  <c r="Y381" i="18"/>
  <c r="Y380" i="18"/>
  <c r="Y379" i="18"/>
  <c r="Y378" i="18"/>
  <c r="Y377" i="18"/>
  <c r="Y376" i="18"/>
  <c r="Y375" i="18"/>
  <c r="X375" i="18"/>
  <c r="W375" i="18"/>
  <c r="V375" i="18"/>
  <c r="U375" i="18"/>
  <c r="S375" i="18"/>
  <c r="R375" i="18"/>
  <c r="Q375" i="18"/>
  <c r="P375" i="18"/>
  <c r="O375" i="18"/>
  <c r="N375" i="18"/>
  <c r="D373" i="18"/>
  <c r="D372" i="18"/>
  <c r="D371" i="18"/>
  <c r="D370" i="18"/>
  <c r="Y369" i="18"/>
  <c r="Y368" i="18"/>
  <c r="D368" i="18" s="1"/>
  <c r="U367" i="18"/>
  <c r="S367" i="18"/>
  <c r="Q367" i="18"/>
  <c r="P367" i="18"/>
  <c r="O367" i="18"/>
  <c r="N367" i="18"/>
  <c r="X366" i="18"/>
  <c r="W366" i="18"/>
  <c r="V366" i="18"/>
  <c r="Y366" i="18" s="1"/>
  <c r="D366" i="18" s="1"/>
  <c r="X363" i="18"/>
  <c r="W363" i="18"/>
  <c r="Y363" i="18" s="1"/>
  <c r="D363" i="18" s="1"/>
  <c r="X362" i="18"/>
  <c r="W362" i="18"/>
  <c r="Y362" i="18" s="1"/>
  <c r="D362" i="18" s="1"/>
  <c r="V362" i="18"/>
  <c r="Y361" i="18"/>
  <c r="D361" i="18" s="1"/>
  <c r="D360" i="18"/>
  <c r="D359" i="18"/>
  <c r="Y358" i="18"/>
  <c r="D356" i="18"/>
  <c r="Y355" i="18"/>
  <c r="D355" i="18" s="1"/>
  <c r="U354" i="18"/>
  <c r="S354" i="18"/>
  <c r="Q354" i="18"/>
  <c r="P354" i="18"/>
  <c r="O354" i="18"/>
  <c r="N354" i="18"/>
  <c r="X353" i="18"/>
  <c r="W353" i="18"/>
  <c r="V353" i="18"/>
  <c r="X352" i="18"/>
  <c r="W352" i="18"/>
  <c r="V352" i="18"/>
  <c r="Y350" i="18"/>
  <c r="Y349" i="18" s="1"/>
  <c r="D349" i="18" s="1"/>
  <c r="U349" i="18"/>
  <c r="S349" i="18"/>
  <c r="R349" i="18"/>
  <c r="Q349" i="18"/>
  <c r="P349" i="18"/>
  <c r="O349" i="18"/>
  <c r="N349" i="18"/>
  <c r="Y348" i="18"/>
  <c r="D348" i="18" s="1"/>
  <c r="Y347" i="18"/>
  <c r="Y345" i="18"/>
  <c r="D345" i="18" s="1"/>
  <c r="Y344" i="18"/>
  <c r="D344" i="18" s="1"/>
  <c r="Y343" i="18"/>
  <c r="D343" i="18" s="1"/>
  <c r="Y342" i="18"/>
  <c r="D342" i="18" s="1"/>
  <c r="Y341" i="18"/>
  <c r="D341" i="18" s="1"/>
  <c r="Y340" i="18"/>
  <c r="D340" i="18" s="1"/>
  <c r="H340" i="18"/>
  <c r="Y339" i="18"/>
  <c r="D339" i="18" s="1"/>
  <c r="Y338" i="18"/>
  <c r="D338" i="18" s="1"/>
  <c r="U338" i="18"/>
  <c r="S338" i="18"/>
  <c r="Q338" i="18"/>
  <c r="P338" i="18"/>
  <c r="O338" i="18"/>
  <c r="N338" i="18"/>
  <c r="Y337" i="18"/>
  <c r="D337" i="18" s="1"/>
  <c r="Y336" i="18"/>
  <c r="D336" i="18" s="1"/>
  <c r="Y335" i="18"/>
  <c r="D335" i="18" s="1"/>
  <c r="Y334" i="18"/>
  <c r="D334" i="18" s="1"/>
  <c r="Y333" i="18"/>
  <c r="D333" i="18" s="1"/>
  <c r="Y332" i="18"/>
  <c r="D332" i="18"/>
  <c r="Y331" i="18"/>
  <c r="D331" i="18" s="1"/>
  <c r="Y330" i="18"/>
  <c r="D330" i="18" s="1"/>
  <c r="Y329" i="18"/>
  <c r="U328" i="18"/>
  <c r="S328" i="18"/>
  <c r="Q328" i="18"/>
  <c r="P328" i="18"/>
  <c r="O328" i="18"/>
  <c r="N328" i="18"/>
  <c r="X327" i="18"/>
  <c r="X326" i="18" s="1"/>
  <c r="W327" i="18"/>
  <c r="V327" i="18"/>
  <c r="Y327" i="18" s="1"/>
  <c r="D327" i="18" s="1"/>
  <c r="F326" i="18"/>
  <c r="P256" i="18"/>
  <c r="P255" i="18" s="1"/>
  <c r="X257" i="18"/>
  <c r="W257" i="18"/>
  <c r="V257" i="18"/>
  <c r="D254" i="18"/>
  <c r="D252" i="18"/>
  <c r="S251" i="18"/>
  <c r="Y251" i="18" s="1"/>
  <c r="U250" i="18"/>
  <c r="Q250" i="18"/>
  <c r="P250" i="18"/>
  <c r="O250" i="18"/>
  <c r="N250" i="18"/>
  <c r="X249" i="18"/>
  <c r="W249" i="18"/>
  <c r="Y249" i="18" s="1"/>
  <c r="D249" i="18" s="1"/>
  <c r="V249" i="18"/>
  <c r="D243" i="18"/>
  <c r="D241" i="18"/>
  <c r="P240" i="18"/>
  <c r="Y240" i="18" s="1"/>
  <c r="U239" i="18"/>
  <c r="S239" i="18"/>
  <c r="R239" i="18"/>
  <c r="Q239" i="18"/>
  <c r="P239" i="18"/>
  <c r="O239" i="18"/>
  <c r="N239" i="18"/>
  <c r="X238" i="18"/>
  <c r="W238" i="18"/>
  <c r="V238" i="18"/>
  <c r="X237" i="18"/>
  <c r="W237" i="18"/>
  <c r="V237" i="18"/>
  <c r="Y230" i="18"/>
  <c r="Y229" i="18" s="1"/>
  <c r="U229" i="18"/>
  <c r="S229" i="18"/>
  <c r="Q229" i="18"/>
  <c r="P229" i="18"/>
  <c r="O229" i="18"/>
  <c r="N229" i="18"/>
  <c r="X228" i="18"/>
  <c r="W228" i="18"/>
  <c r="V228" i="18"/>
  <c r="Y223" i="18"/>
  <c r="Y222" i="18" s="1"/>
  <c r="U222" i="18"/>
  <c r="S222" i="18"/>
  <c r="Q222" i="18"/>
  <c r="P222" i="18"/>
  <c r="O222" i="18"/>
  <c r="N222" i="18"/>
  <c r="Y221" i="18"/>
  <c r="D221" i="18" s="1"/>
  <c r="Y220" i="18"/>
  <c r="D220" i="18" s="1"/>
  <c r="Y219" i="18"/>
  <c r="D219" i="18" s="1"/>
  <c r="Y218" i="18"/>
  <c r="D218" i="18"/>
  <c r="Y217" i="18"/>
  <c r="D217" i="18" s="1"/>
  <c r="Y216" i="18"/>
  <c r="D216" i="18" s="1"/>
  <c r="Y215" i="18"/>
  <c r="D215" i="18" s="1"/>
  <c r="Y214" i="18"/>
  <c r="D214" i="18" s="1"/>
  <c r="Y213" i="18"/>
  <c r="D213" i="18" s="1"/>
  <c r="Y212" i="18"/>
  <c r="D212" i="18" s="1"/>
  <c r="D211" i="18"/>
  <c r="Y208" i="18"/>
  <c r="Y207" i="18" s="1"/>
  <c r="D207" i="18" s="1"/>
  <c r="U207" i="18"/>
  <c r="S207" i="18"/>
  <c r="Q207" i="18"/>
  <c r="P207" i="18"/>
  <c r="O207" i="18"/>
  <c r="N207" i="18"/>
  <c r="X206" i="18"/>
  <c r="Y206" i="18" s="1"/>
  <c r="D206" i="18" s="1"/>
  <c r="W206" i="18"/>
  <c r="V206" i="18"/>
  <c r="D204" i="18"/>
  <c r="D203" i="18"/>
  <c r="D201" i="18"/>
  <c r="Y200" i="18"/>
  <c r="D200" i="18" s="1"/>
  <c r="U199" i="18"/>
  <c r="S199" i="18"/>
  <c r="Q199" i="18"/>
  <c r="P199" i="18"/>
  <c r="O199" i="18"/>
  <c r="N199" i="18"/>
  <c r="X198" i="18"/>
  <c r="W198" i="18"/>
  <c r="V198" i="18"/>
  <c r="D196" i="18"/>
  <c r="D195" i="18"/>
  <c r="D194" i="18"/>
  <c r="D193" i="18"/>
  <c r="Y192" i="18"/>
  <c r="U191" i="18"/>
  <c r="S191" i="18"/>
  <c r="R191" i="18"/>
  <c r="Q191" i="18"/>
  <c r="P191" i="18"/>
  <c r="O191" i="18"/>
  <c r="N191" i="18"/>
  <c r="X190" i="18"/>
  <c r="W190" i="18"/>
  <c r="V190" i="18"/>
  <c r="Y190" i="18" s="1"/>
  <c r="D190" i="18" s="1"/>
  <c r="D188" i="18"/>
  <c r="Y187" i="18"/>
  <c r="D187" i="18" s="1"/>
  <c r="U186" i="18"/>
  <c r="S186" i="18"/>
  <c r="Q186" i="18"/>
  <c r="P186" i="18"/>
  <c r="O186" i="18"/>
  <c r="N186" i="18"/>
  <c r="Y182" i="18"/>
  <c r="U181" i="18"/>
  <c r="S181" i="18"/>
  <c r="Q181" i="18"/>
  <c r="P181" i="18"/>
  <c r="O181" i="18"/>
  <c r="N181" i="18"/>
  <c r="D180" i="18"/>
  <c r="D179" i="18"/>
  <c r="D178" i="18"/>
  <c r="D177" i="18"/>
  <c r="D176" i="18"/>
  <c r="D175" i="18"/>
  <c r="Y174" i="18"/>
  <c r="D174" i="18" s="1"/>
  <c r="Y173" i="18"/>
  <c r="U172" i="18"/>
  <c r="S172" i="18"/>
  <c r="Q172" i="18"/>
  <c r="P172" i="18"/>
  <c r="O172" i="18"/>
  <c r="N172" i="18"/>
  <c r="X171" i="18"/>
  <c r="W171" i="18"/>
  <c r="Y171" i="18" s="1"/>
  <c r="D171" i="18" s="1"/>
  <c r="V171" i="18"/>
  <c r="F171" i="18"/>
  <c r="X170" i="18"/>
  <c r="W170" i="18"/>
  <c r="Y170" i="18" s="1"/>
  <c r="D170" i="18" s="1"/>
  <c r="V170" i="18"/>
  <c r="Y167" i="18"/>
  <c r="D167" i="18" s="1"/>
  <c r="Y166" i="18"/>
  <c r="D166" i="18" s="1"/>
  <c r="Y165" i="18"/>
  <c r="D165" i="18" s="1"/>
  <c r="W164" i="18"/>
  <c r="X164" i="18" s="1"/>
  <c r="N164" i="18"/>
  <c r="Y164" i="18" s="1"/>
  <c r="D164" i="18" s="1"/>
  <c r="D163" i="18"/>
  <c r="D162" i="18"/>
  <c r="D161" i="18"/>
  <c r="D160" i="18"/>
  <c r="D159" i="18"/>
  <c r="Y158" i="18"/>
  <c r="D158" i="18" s="1"/>
  <c r="Y157" i="18"/>
  <c r="D157" i="18" s="1"/>
  <c r="Y156" i="18"/>
  <c r="D156" i="18" s="1"/>
  <c r="Y155" i="18"/>
  <c r="D155" i="18" s="1"/>
  <c r="D154" i="18"/>
  <c r="Y153" i="18"/>
  <c r="D153" i="18" s="1"/>
  <c r="W153" i="18"/>
  <c r="X153" i="18" s="1"/>
  <c r="D152" i="18"/>
  <c r="D151" i="18"/>
  <c r="Y149" i="18"/>
  <c r="D149" i="18" s="1"/>
  <c r="Y148" i="18"/>
  <c r="D148" i="18" s="1"/>
  <c r="Y147" i="18"/>
  <c r="D147" i="18" s="1"/>
  <c r="Y146" i="18"/>
  <c r="D146" i="18" s="1"/>
  <c r="W146" i="18"/>
  <c r="X146" i="18" s="1"/>
  <c r="D145" i="18"/>
  <c r="D144" i="18"/>
  <c r="D143" i="18"/>
  <c r="D142" i="18"/>
  <c r="D141" i="18"/>
  <c r="Y140" i="18"/>
  <c r="D140" i="18" s="1"/>
  <c r="D139" i="18"/>
  <c r="D138" i="18"/>
  <c r="D137" i="18"/>
  <c r="Y136" i="18"/>
  <c r="D136" i="18" s="1"/>
  <c r="Y135" i="18"/>
  <c r="D135" i="18" s="1"/>
  <c r="D134" i="18"/>
  <c r="D133" i="18"/>
  <c r="Y132" i="18"/>
  <c r="D132" i="18" s="1"/>
  <c r="D131" i="18"/>
  <c r="D130" i="18"/>
  <c r="Y129" i="18"/>
  <c r="D129" i="18" s="1"/>
  <c r="W129" i="18"/>
  <c r="X129" i="18" s="1"/>
  <c r="D128" i="18"/>
  <c r="W127" i="18"/>
  <c r="X127" i="18" s="1"/>
  <c r="N127" i="18"/>
  <c r="Y127" i="18" s="1"/>
  <c r="D127" i="18" s="1"/>
  <c r="D126" i="18"/>
  <c r="D125" i="18"/>
  <c r="D124" i="18"/>
  <c r="D122" i="18"/>
  <c r="D121" i="18"/>
  <c r="D120" i="18"/>
  <c r="D119" i="18"/>
  <c r="D118" i="18"/>
  <c r="D117" i="18"/>
  <c r="D116" i="18"/>
  <c r="D115" i="18"/>
  <c r="Y114" i="18"/>
  <c r="S113" i="18"/>
  <c r="Q113" i="18"/>
  <c r="P113" i="18"/>
  <c r="O113" i="18"/>
  <c r="N113" i="18"/>
  <c r="AA112" i="18"/>
  <c r="Y112" i="18"/>
  <c r="D112" i="18" s="1"/>
  <c r="D111" i="18"/>
  <c r="D110" i="18"/>
  <c r="D109" i="18"/>
  <c r="D108" i="18"/>
  <c r="D107" i="18"/>
  <c r="D106" i="18"/>
  <c r="AA105" i="18"/>
  <c r="D104" i="18"/>
  <c r="AA103" i="18"/>
  <c r="W103" i="18"/>
  <c r="Y102" i="18"/>
  <c r="D102" i="18" s="1"/>
  <c r="AA101" i="18"/>
  <c r="W101" i="18"/>
  <c r="X101" i="18" s="1"/>
  <c r="Y101" i="18" s="1"/>
  <c r="D101" i="18" s="1"/>
  <c r="D100" i="18"/>
  <c r="D99" i="18"/>
  <c r="D98" i="18"/>
  <c r="D97" i="18"/>
  <c r="D96" i="18"/>
  <c r="D95" i="18"/>
  <c r="D94" i="18"/>
  <c r="AA93" i="18"/>
  <c r="W93" i="18" s="1"/>
  <c r="AA92" i="18"/>
  <c r="D91" i="18"/>
  <c r="D90" i="18"/>
  <c r="D89" i="18"/>
  <c r="D88" i="18"/>
  <c r="D87" i="18"/>
  <c r="D86" i="18"/>
  <c r="D85" i="18"/>
  <c r="D84" i="18"/>
  <c r="D83" i="18"/>
  <c r="D82" i="18"/>
  <c r="D81" i="18"/>
  <c r="D80" i="18"/>
  <c r="D79" i="18"/>
  <c r="AA78" i="18"/>
  <c r="X78" i="18" s="1"/>
  <c r="Y76" i="18"/>
  <c r="D76" i="18" s="1"/>
  <c r="Y75" i="18"/>
  <c r="D75" i="18"/>
  <c r="Y74" i="18"/>
  <c r="D74" i="18" s="1"/>
  <c r="X74" i="18"/>
  <c r="W74" i="18"/>
  <c r="X71" i="18"/>
  <c r="W71" i="18"/>
  <c r="V71" i="18"/>
  <c r="D68" i="18"/>
  <c r="Y67" i="18"/>
  <c r="D67" i="18" s="1"/>
  <c r="Y66" i="18"/>
  <c r="D66" i="18"/>
  <c r="Y65" i="18"/>
  <c r="D65" i="18" s="1"/>
  <c r="Y64" i="18"/>
  <c r="D64" i="18" s="1"/>
  <c r="Y63" i="18"/>
  <c r="D63" i="18" s="1"/>
  <c r="Y62" i="18"/>
  <c r="D62" i="18" s="1"/>
  <c r="Y61" i="18"/>
  <c r="D61" i="18" s="1"/>
  <c r="Y60" i="18"/>
  <c r="D60" i="18" s="1"/>
  <c r="Y59" i="18"/>
  <c r="D59" i="18" s="1"/>
  <c r="U58" i="18"/>
  <c r="Y58" i="18" s="1"/>
  <c r="V57" i="18"/>
  <c r="D56" i="18"/>
  <c r="Y55" i="18"/>
  <c r="Y54" i="18" s="1"/>
  <c r="D54" i="18" s="1"/>
  <c r="X53" i="18"/>
  <c r="W53" i="18"/>
  <c r="V53" i="18"/>
  <c r="X52" i="18"/>
  <c r="W52" i="18"/>
  <c r="V52" i="18"/>
  <c r="X51" i="18"/>
  <c r="W51" i="18"/>
  <c r="V51" i="18"/>
  <c r="D48" i="18"/>
  <c r="S47" i="18"/>
  <c r="Y47" i="18" s="1"/>
  <c r="D47" i="18" s="1"/>
  <c r="D46" i="18"/>
  <c r="D45" i="18"/>
  <c r="D44" i="18"/>
  <c r="D43" i="18"/>
  <c r="D42" i="18"/>
  <c r="D41" i="18"/>
  <c r="D40" i="18"/>
  <c r="O38" i="18"/>
  <c r="Y38" i="18" s="1"/>
  <c r="D38" i="18" s="1"/>
  <c r="X36" i="18"/>
  <c r="W36" i="18"/>
  <c r="V36" i="18"/>
  <c r="Y36" i="18" s="1"/>
  <c r="D36" i="18" s="1"/>
  <c r="X35" i="18"/>
  <c r="W35" i="18"/>
  <c r="Y35" i="18" s="1"/>
  <c r="D35" i="18" s="1"/>
  <c r="V35" i="18"/>
  <c r="D31" i="18"/>
  <c r="D30" i="18"/>
  <c r="Y29" i="18"/>
  <c r="D29" i="18" s="1"/>
  <c r="X27" i="18"/>
  <c r="W27" i="18"/>
  <c r="D27" i="18"/>
  <c r="X26" i="18"/>
  <c r="W26" i="18"/>
  <c r="D26" i="18"/>
  <c r="Y25" i="18"/>
  <c r="D25" i="18" s="1"/>
  <c r="X25" i="18"/>
  <c r="W25" i="18"/>
  <c r="V25" i="18"/>
  <c r="D23" i="18"/>
  <c r="D22" i="18"/>
  <c r="Y21" i="18"/>
  <c r="D21" i="18" s="1"/>
  <c r="D20" i="18"/>
  <c r="D18" i="18"/>
  <c r="D17" i="18"/>
  <c r="X16" i="18"/>
  <c r="S16" i="18"/>
  <c r="Y16" i="18" s="1"/>
  <c r="D16" i="18" s="1"/>
  <c r="P14" i="18"/>
  <c r="N14" i="18"/>
  <c r="Y14" i="18" s="1"/>
  <c r="Y12" i="18"/>
  <c r="D12" i="18" s="1"/>
  <c r="U11" i="18"/>
  <c r="S11" i="18"/>
  <c r="Q11" i="18"/>
  <c r="P11" i="18"/>
  <c r="N11" i="18"/>
  <c r="D10" i="18"/>
  <c r="D9" i="18"/>
  <c r="Y352" i="18"/>
  <c r="D352" i="18" s="1"/>
  <c r="Y198" i="18"/>
  <c r="D198" i="18" s="1"/>
  <c r="D329" i="18"/>
  <c r="D453" i="18"/>
  <c r="Y354" i="18"/>
  <c r="Y422" i="18"/>
  <c r="D422" i="18" s="1"/>
  <c r="W326" i="18"/>
  <c r="Y52" i="18"/>
  <c r="D52" i="18" s="1"/>
  <c r="Y257" i="18"/>
  <c r="D257" i="18" s="1"/>
  <c r="Y466" i="18"/>
  <c r="D466" i="18" s="1"/>
  <c r="D408" i="18"/>
  <c r="D415" i="18"/>
  <c r="Y414" i="18"/>
  <c r="D414" i="18" s="1"/>
  <c r="Y460" i="18"/>
  <c r="Y457" i="18" s="1"/>
  <c r="D457" i="18" s="1"/>
  <c r="W78" i="18"/>
  <c r="Y172" i="18"/>
  <c r="D172" i="18" s="1"/>
  <c r="Y256" i="18"/>
  <c r="Y255" i="18" s="1"/>
  <c r="D442" i="18"/>
  <c r="Y441" i="18"/>
  <c r="Y458" i="18"/>
  <c r="D458" i="18" s="1"/>
  <c r="D347" i="18"/>
  <c r="D468" i="18"/>
  <c r="Y420" i="18"/>
  <c r="Y419" i="18" s="1"/>
  <c r="Y439" i="18"/>
  <c r="Y438" i="18" s="1"/>
  <c r="D438" i="18" s="1"/>
  <c r="D441" i="18"/>
  <c r="D258" i="18"/>
  <c r="Y456" i="18"/>
  <c r="D456" i="18" s="1"/>
  <c r="Y205" i="18" l="1"/>
  <c r="D205" i="18" s="1"/>
  <c r="Y186" i="18"/>
  <c r="D55" i="18"/>
  <c r="D420" i="18"/>
  <c r="D460" i="18"/>
  <c r="X93" i="18"/>
  <c r="Y199" i="18"/>
  <c r="Y28" i="18"/>
  <c r="Y237" i="18"/>
  <c r="D237" i="18" s="1"/>
  <c r="Y238" i="18"/>
  <c r="D238" i="18" s="1"/>
  <c r="V326" i="18"/>
  <c r="Y78" i="18"/>
  <c r="Y73" i="18"/>
  <c r="Y346" i="18"/>
  <c r="D346" i="18" s="1"/>
  <c r="Y328" i="18"/>
  <c r="D328" i="18" s="1"/>
  <c r="Y228" i="18"/>
  <c r="D228" i="18" s="1"/>
  <c r="Y404" i="18"/>
  <c r="D404" i="18" s="1"/>
  <c r="Y405" i="18"/>
  <c r="D405" i="18" s="1"/>
  <c r="Y406" i="18"/>
  <c r="D406" i="18" s="1"/>
  <c r="Y421" i="18"/>
  <c r="D421" i="18" s="1"/>
  <c r="D229" i="18"/>
  <c r="Y227" i="18"/>
  <c r="D227" i="18" s="1"/>
  <c r="D58" i="18"/>
  <c r="Y57" i="18"/>
  <c r="D57" i="18" s="1"/>
  <c r="Y51" i="18"/>
  <c r="D51" i="18" s="1"/>
  <c r="Y53" i="18"/>
  <c r="D53" i="18" s="1"/>
  <c r="Y459" i="18"/>
  <c r="D459" i="18" s="1"/>
  <c r="Y353" i="18"/>
  <c r="D353" i="18" s="1"/>
  <c r="D439" i="18"/>
  <c r="D256" i="18"/>
  <c r="D419" i="18"/>
  <c r="X105" i="18"/>
  <c r="W105" i="18"/>
  <c r="Y351" i="18"/>
  <c r="D351" i="18" s="1"/>
  <c r="D354" i="18"/>
  <c r="D14" i="18"/>
  <c r="Y11" i="18"/>
  <c r="D11" i="18" s="1"/>
  <c r="Y93" i="18"/>
  <c r="D93" i="18" s="1"/>
  <c r="X103" i="18"/>
  <c r="Y103" i="18" s="1"/>
  <c r="D103" i="18" s="1"/>
  <c r="D192" i="18"/>
  <c r="Y191" i="18"/>
  <c r="D240" i="18"/>
  <c r="Y239" i="18"/>
  <c r="Y387" i="18"/>
  <c r="Y34" i="18"/>
  <c r="Y37" i="18"/>
  <c r="D37" i="18" s="1"/>
  <c r="D114" i="18"/>
  <c r="Y113" i="18"/>
  <c r="D369" i="18"/>
  <c r="Y367" i="18"/>
  <c r="D409" i="18"/>
  <c r="Y407" i="18"/>
  <c r="Y429" i="18"/>
  <c r="D430" i="18"/>
  <c r="X92" i="18"/>
  <c r="W92" i="18"/>
  <c r="D251" i="18"/>
  <c r="Y250" i="18"/>
  <c r="D467" i="18"/>
  <c r="Y465" i="18"/>
  <c r="Y325" i="18"/>
  <c r="Y326" i="18"/>
  <c r="D326" i="18" s="1"/>
  <c r="Y70" i="18" l="1"/>
  <c r="D73" i="18"/>
  <c r="D28" i="18"/>
  <c r="Y24" i="18"/>
  <c r="D24" i="18" s="1"/>
  <c r="Y50" i="18"/>
  <c r="Y197" i="18"/>
  <c r="D197" i="18" s="1"/>
  <c r="D199" i="18"/>
  <c r="D186" i="18"/>
  <c r="Y185" i="18"/>
  <c r="Y105" i="18"/>
  <c r="D105" i="18" s="1"/>
  <c r="D325" i="18"/>
  <c r="Y324" i="18"/>
  <c r="D324" i="18" s="1"/>
  <c r="D429" i="18"/>
  <c r="Y428" i="18"/>
  <c r="D428" i="18" s="1"/>
  <c r="Y33" i="18"/>
  <c r="D34" i="18"/>
  <c r="Y49" i="18"/>
  <c r="D49" i="18" s="1"/>
  <c r="D50" i="18"/>
  <c r="Y248" i="18"/>
  <c r="D250" i="18"/>
  <c r="Y365" i="18"/>
  <c r="D367" i="18"/>
  <c r="Y236" i="18"/>
  <c r="D236" i="18" s="1"/>
  <c r="D239" i="18"/>
  <c r="Y464" i="18"/>
  <c r="D465" i="18"/>
  <c r="Y92" i="18"/>
  <c r="D407" i="18"/>
  <c r="Y403" i="18"/>
  <c r="D113" i="18"/>
  <c r="Y77" i="18"/>
  <c r="D387" i="18"/>
  <c r="Y384" i="18"/>
  <c r="Y189" i="18"/>
  <c r="D191" i="18"/>
  <c r="D185" i="18" l="1"/>
  <c r="Y181" i="18"/>
  <c r="D70" i="18"/>
  <c r="Y71" i="18"/>
  <c r="D71" i="18" s="1"/>
  <c r="D77" i="18"/>
  <c r="Y69" i="18"/>
  <c r="D69" i="18" s="1"/>
  <c r="D189" i="18"/>
  <c r="Y383" i="18"/>
  <c r="D384" i="18"/>
  <c r="Y402" i="18"/>
  <c r="D402" i="18" s="1"/>
  <c r="D403" i="18"/>
  <c r="D464" i="18"/>
  <c r="Y418" i="18"/>
  <c r="D418" i="18" s="1"/>
  <c r="D365" i="18"/>
  <c r="Y364" i="18"/>
  <c r="D364" i="18" s="1"/>
  <c r="Y247" i="18"/>
  <c r="D248" i="18"/>
  <c r="D33" i="18"/>
  <c r="D181" i="18" l="1"/>
  <c r="Y169" i="18"/>
  <c r="Y382" i="18"/>
  <c r="D382" i="18" s="1"/>
  <c r="D383" i="18"/>
  <c r="D169" i="18" l="1"/>
  <c r="Y168" i="18"/>
  <c r="D168" i="18" l="1"/>
  <c r="Y8" i="18"/>
  <c r="D8" i="18" s="1"/>
</calcChain>
</file>

<file path=xl/comments1.xml><?xml version="1.0" encoding="utf-8"?>
<comments xmlns="http://schemas.openxmlformats.org/spreadsheetml/2006/main">
  <authors>
    <author>Planeacion</author>
  </authors>
  <commentList>
    <comment ref="I388" authorId="0" shapeId="0">
      <text>
        <r>
          <rPr>
            <b/>
            <sz val="9"/>
            <color indexed="81"/>
            <rFont val="Tahoma"/>
            <family val="2"/>
          </rPr>
          <t>Planeacion:</t>
        </r>
        <r>
          <rPr>
            <sz val="9"/>
            <color indexed="81"/>
            <rFont val="Tahoma"/>
            <family val="2"/>
          </rPr>
          <t xml:space="preserve">
OJO CON EL NOMBRE DE ESTE PROYECTO
</t>
        </r>
      </text>
    </comment>
  </commentList>
</comments>
</file>

<file path=xl/sharedStrings.xml><?xml version="1.0" encoding="utf-8"?>
<sst xmlns="http://schemas.openxmlformats.org/spreadsheetml/2006/main" count="1421" uniqueCount="1154">
  <si>
    <t>TOTAL</t>
  </si>
  <si>
    <t>METAS</t>
  </si>
  <si>
    <t>Ponder %</t>
  </si>
  <si>
    <t>INDICADOR</t>
  </si>
  <si>
    <t>Responsable</t>
  </si>
  <si>
    <t>NIVEL DE ESTRUCTURA</t>
  </si>
  <si>
    <t>Linea Base</t>
  </si>
  <si>
    <t xml:space="preserve">SOCIAL </t>
  </si>
  <si>
    <t xml:space="preserve">EDUCACION </t>
  </si>
  <si>
    <t>SALUD</t>
  </si>
  <si>
    <t>CULTURA</t>
  </si>
  <si>
    <t>META PRODUCTO 40</t>
  </si>
  <si>
    <t>META RESULTADO 4</t>
  </si>
  <si>
    <t>META RESULTADO 5</t>
  </si>
  <si>
    <t>META RESULTADO 6</t>
  </si>
  <si>
    <t>META RESULTADO 7</t>
  </si>
  <si>
    <t>META RESULTADO 8</t>
  </si>
  <si>
    <t>META RESULTADO 9</t>
  </si>
  <si>
    <t>META RESULTADO 10</t>
  </si>
  <si>
    <t>META RESULTADO 11</t>
  </si>
  <si>
    <t>META RESULTADO 12</t>
  </si>
  <si>
    <t>META RESULTADO 13</t>
  </si>
  <si>
    <t>META RESULTADO 14</t>
  </si>
  <si>
    <t>META RESULTADO 15</t>
  </si>
  <si>
    <t>META RESULTADO 16</t>
  </si>
  <si>
    <t>META RESULTADO 17</t>
  </si>
  <si>
    <t>META RESULTADO 18</t>
  </si>
  <si>
    <t>META RESULTADO 19</t>
  </si>
  <si>
    <t>META RESULTADO 20</t>
  </si>
  <si>
    <t>No DE NUCLEOS FAMILIARES CON NIÑOS MENORES DE 5 AÑOS.</t>
  </si>
  <si>
    <t>N°</t>
  </si>
  <si>
    <t>SECTOR</t>
  </si>
  <si>
    <t>DIMENSION</t>
  </si>
  <si>
    <t xml:space="preserve">PROGRAMA            </t>
  </si>
  <si>
    <t>Educación con Calidad</t>
  </si>
  <si>
    <t>1.1.1.</t>
  </si>
  <si>
    <t>1.1.</t>
  </si>
  <si>
    <t xml:space="preserve">SUBPROGRAMA            </t>
  </si>
  <si>
    <t>1.1.1.1.</t>
  </si>
  <si>
    <t>Sociedad Educada Progresa</t>
  </si>
  <si>
    <t>1.1.1.2.</t>
  </si>
  <si>
    <t>Formación para el progreso</t>
  </si>
  <si>
    <t>Paz de Ariporo Territorio Digital</t>
  </si>
  <si>
    <t>Para el actual gobierno garantizar la cobertura de internet gratuito a 70% de la población escolarizada del municipio.</t>
  </si>
  <si>
    <t>1.1.2.</t>
  </si>
  <si>
    <t>1.1.2.1.</t>
  </si>
  <si>
    <t>Tecnología y Conectividad</t>
  </si>
  <si>
    <t>1.2.</t>
  </si>
  <si>
    <t>1.2.1.</t>
  </si>
  <si>
    <t>RECREACIÓN, DEPORTE Y APROVECHAMIENTO DEL TIEMPO LIBRE</t>
  </si>
  <si>
    <t>Recreación y Deporte</t>
  </si>
  <si>
    <t>Cada Año el 9% de la población escolarizada del municipio participa en jornadas escolares complementarias a través de escuelas de formación deportiva.</t>
  </si>
  <si>
    <t>Al finalizar el cuatrienio 25 deportistas del municipio reciben algún tipo de reconocimiento en el orden departamental o nacional.</t>
  </si>
  <si>
    <t>1.2.1.1.</t>
  </si>
  <si>
    <t>Recreación, Deporte y Aprovechamiento del Tiempo Libre</t>
  </si>
  <si>
    <t>Cultura para los  Ciudadanos</t>
  </si>
  <si>
    <t>Cada Año el 9% de la población escolarizada del municipio participa en jornadas escolares complementarias a través de escuelas de formación cultural.</t>
  </si>
  <si>
    <t>Durante el cuatrienio el 10% de la población urbana asiste y participa en eventos de expresión cultural y artística.</t>
  </si>
  <si>
    <t>10% de la población municipal accede a programas de lectura y servicios de biblioteca.</t>
  </si>
  <si>
    <t>Formación Cultural</t>
  </si>
  <si>
    <t>1.3.</t>
  </si>
  <si>
    <t>1.3.1.</t>
  </si>
  <si>
    <t>1.3.1.1.</t>
  </si>
  <si>
    <t>1.3.1.2.</t>
  </si>
  <si>
    <t>Promoción Cultural</t>
  </si>
  <si>
    <t>Apoyo a 3 eventos culturales del orden municipal por año para dar cobertura a la población urbana y rural del municipio.</t>
  </si>
  <si>
    <t>Realizar anualmente un plan de lecturas al parque que promocione la lectura en la población urbana del municipio.</t>
  </si>
  <si>
    <t>Para el cuatrienio implementar una biblioteca móvil dirigida a la promoción de la lectura en el área rural y urbana del municipio.</t>
  </si>
  <si>
    <t xml:space="preserve">Producción de un texto impreso sobre la historia, el acervo cultural, el patrimonio y las tradiciones del municipio de Paz de Ariporo. </t>
  </si>
  <si>
    <t>1.4.</t>
  </si>
  <si>
    <t>1.4.1.</t>
  </si>
  <si>
    <t>1.4.1.1.</t>
  </si>
  <si>
    <t>Salud Régimen Subsidiado</t>
  </si>
  <si>
    <t>META RESULTADO 21</t>
  </si>
  <si>
    <t>META RESULTADO 22</t>
  </si>
  <si>
    <t>META RESULTADO 23</t>
  </si>
  <si>
    <t>META RESULTADO 24</t>
  </si>
  <si>
    <t>META RESULTADO 25</t>
  </si>
  <si>
    <t>META RESULTADO 26</t>
  </si>
  <si>
    <t>1.4.2.</t>
  </si>
  <si>
    <t>1.4.2.1.</t>
  </si>
  <si>
    <t>1.5.</t>
  </si>
  <si>
    <t>1.5.1.</t>
  </si>
  <si>
    <t>SOCIAL</t>
  </si>
  <si>
    <t>Por una Niñez e Infancia con Garantía de sus Derechos</t>
  </si>
  <si>
    <t>El 8% de los niños y niñas asisten a programas de atención a la primera infancia, centros de desarrollo infantil, centros pedagógicos, lúdicos y recreativos cada año.</t>
  </si>
  <si>
    <t>META RESULTADO 28</t>
  </si>
  <si>
    <t>META RESULTADO 29</t>
  </si>
  <si>
    <t>META RESULTADO 30</t>
  </si>
  <si>
    <t>Niñez e Infancia</t>
  </si>
  <si>
    <t xml:space="preserve">Implementación de 3 ludotecas dirigidas a la atención de niñas y niños del municipio durante los 4 años. </t>
  </si>
  <si>
    <t>Adolescentes con Deberes y Derechos</t>
  </si>
  <si>
    <t>META RESULTADO 31</t>
  </si>
  <si>
    <t>1.5.2.1.</t>
  </si>
  <si>
    <t>1.5.1.1.</t>
  </si>
  <si>
    <t>1.5.2.</t>
  </si>
  <si>
    <t>Adolescencia</t>
  </si>
  <si>
    <t>Juventud que participa</t>
  </si>
  <si>
    <t>1.5.3.</t>
  </si>
  <si>
    <t>1.5.3.1.</t>
  </si>
  <si>
    <t>Joven productivo y emprendedor</t>
  </si>
  <si>
    <t>1.5.4.</t>
  </si>
  <si>
    <t>Adulto Mayor Protegido</t>
  </si>
  <si>
    <t>10% de la población adulto mayor del municipio es beneficiada anualmente a través de un programa de atención integra al adulto mayor.</t>
  </si>
  <si>
    <t>1.5.4.1.</t>
  </si>
  <si>
    <t>Por una Adulto Mayor que vive con Dignidad</t>
  </si>
  <si>
    <t>1.5.5.</t>
  </si>
  <si>
    <t>Cada año el 90% de la población registrada en programas que contribuyen a la superación de la pobreza, son beneficiarias de programas o proyectos que mejoran su calidad de vida.</t>
  </si>
  <si>
    <t>META RESULTADO 35</t>
  </si>
  <si>
    <t>1.5.5.1.</t>
  </si>
  <si>
    <t>Familias que Alcanzan la Prosperidad</t>
  </si>
  <si>
    <t>1.5.6.</t>
  </si>
  <si>
    <t>Atención a la Discapacidad</t>
  </si>
  <si>
    <t>META RESULTADO 36</t>
  </si>
  <si>
    <t>1.5.6.1.</t>
  </si>
  <si>
    <t>Asistencia a Población Discapacitada</t>
  </si>
  <si>
    <t>2.1.1.</t>
  </si>
  <si>
    <t>Obras de Infraestructura</t>
  </si>
  <si>
    <t>Al menos 10% de las niñas niños y adolescentes serán beneficiados con nuevos espacios para la recreación el deporte y el sano esparcimiento</t>
  </si>
  <si>
    <t>Durante el cuatrienio garantizar el equipamiento necesario en obras públicas para beneficiar al 100% de la población área urbana del municipio.</t>
  </si>
  <si>
    <t>2.1.1.1.</t>
  </si>
  <si>
    <t>Obras para el Progreso</t>
  </si>
  <si>
    <t>2.1.2.</t>
  </si>
  <si>
    <t>2.1.2.1.</t>
  </si>
  <si>
    <t>Vías para el progreso</t>
  </si>
  <si>
    <t>2.1.3.</t>
  </si>
  <si>
    <t>2.1.3.1.</t>
  </si>
  <si>
    <t>META RESULTADO 37</t>
  </si>
  <si>
    <t>META RESULTADO 38</t>
  </si>
  <si>
    <t>META RESULTADO 39</t>
  </si>
  <si>
    <t>META RESULTADO 40</t>
  </si>
  <si>
    <t>2.2.</t>
  </si>
  <si>
    <t>2.2.1.</t>
  </si>
  <si>
    <t>SERVICIOS PÚBLICOS DOMICILIARIOS, AGUA POTABLE Y SANEAMIENTO BÁSICO</t>
  </si>
  <si>
    <t>Al finalizar el gobierno se habrá ampliado un 10% la cobertura en agua potable de la población rural del municipio.</t>
  </si>
  <si>
    <t>Ampliar la Cobertura en un 1% en servicios públicos y saneamiento básico del área urbana del municipio durante el actual gobierno.</t>
  </si>
  <si>
    <t>2.2.1.1.</t>
  </si>
  <si>
    <t>Agua Permanente con Uso responsable</t>
  </si>
  <si>
    <t>META RESULTADO 41</t>
  </si>
  <si>
    <t>META RESULTADO 42</t>
  </si>
  <si>
    <t>2.2.1.2.</t>
  </si>
  <si>
    <t>Sistema de recolección y disposición de residuos sólidos</t>
  </si>
  <si>
    <t>2.2.2.</t>
  </si>
  <si>
    <t>Electrificación y Gas Domiciliario</t>
  </si>
  <si>
    <t>En el cuatrienio realizar la ampliación de cobertura en electrificación un 2% de la población urbana y rural del municipio.</t>
  </si>
  <si>
    <t xml:space="preserve">En el cuatrienio realizar la ampliación de cobertura en  un 0,3% el servicio de gas domiciliario de la población urbana del municipio. </t>
  </si>
  <si>
    <t>2.2.2.1.</t>
  </si>
  <si>
    <t>Electrificación</t>
  </si>
  <si>
    <t>2.2.2.2.</t>
  </si>
  <si>
    <t>Gas Domiciliario</t>
  </si>
  <si>
    <t>META RESULTADO 43</t>
  </si>
  <si>
    <t>META RESULTADO 44</t>
  </si>
  <si>
    <t>Ampliación de un Kilómetro de la red de gas domiciliario en el área urbana del municipio</t>
  </si>
  <si>
    <t>Lograr en este cuatrienio que al menos es 50% de los predios del municipio que tienen pendiente la titulación con INCODER.</t>
  </si>
  <si>
    <t>Un 30% del área pendiente por titular del municipio obtendrá escrituras públicas en este gobierno.</t>
  </si>
  <si>
    <t>META RESULTADO 45</t>
  </si>
  <si>
    <t>META RESULTADO 46</t>
  </si>
  <si>
    <t>Medio ambiente sostenible</t>
  </si>
  <si>
    <t>META RESULTADO 47</t>
  </si>
  <si>
    <t>2.4.</t>
  </si>
  <si>
    <t>2.4.1.</t>
  </si>
  <si>
    <t>2.4.1.1.</t>
  </si>
  <si>
    <t>Preservación del Medio Ambiente</t>
  </si>
  <si>
    <t>3.1.</t>
  </si>
  <si>
    <t>3.1.1.</t>
  </si>
  <si>
    <t>DIMENSIÓN ECONÓMICA</t>
  </si>
  <si>
    <t>Agricultura y Ganadería Productiva</t>
  </si>
  <si>
    <t>Para la vigencia del actual gobierno, establecer 20 nuevas hectáreas de cultivos agrícolas en el área rural del municipio.</t>
  </si>
  <si>
    <t>META RESULTADO 48</t>
  </si>
  <si>
    <t>Agricultura y Ganadería para el progreso</t>
  </si>
  <si>
    <t>Empresa y Turismo</t>
  </si>
  <si>
    <t>Empresa y Turismo para el Progreso</t>
  </si>
  <si>
    <t>En el cuatrienio 8 empresas de municipio reciben asistencia y apoyo en gestión administrativa, modelos de negocio y ampliación de mercados.</t>
  </si>
  <si>
    <t>Cada año un 5% de los empresarios del municipio identificados asisten a programas de promoción y fortalecimiento empresarial.</t>
  </si>
  <si>
    <t>META RESULTADO 50</t>
  </si>
  <si>
    <t>META RESULTADO 51</t>
  </si>
  <si>
    <t>META RESULTADO 52</t>
  </si>
  <si>
    <t>4.1.</t>
  </si>
  <si>
    <t>4.1.1.</t>
  </si>
  <si>
    <t>Desarrollo Empresarial y Comercial.</t>
  </si>
  <si>
    <t>Turismo para el Progreso</t>
  </si>
  <si>
    <t>DIMENSIÓN GOBIERNO DE ORDEN PARA EL PROGRESO</t>
  </si>
  <si>
    <t>Justicia y convivencia ciudadana</t>
  </si>
  <si>
    <t>El 100% de la población urbana del municipio recibe asistencia, apoyo y seguridad por parte de los organismos de seguridad del municipio durante el presente gobierno.</t>
  </si>
  <si>
    <t>3.2.</t>
  </si>
  <si>
    <t>3.2.1.</t>
  </si>
  <si>
    <t>3.2.1.1.</t>
  </si>
  <si>
    <t>3.1.1.1.</t>
  </si>
  <si>
    <t>3.2.1.2.</t>
  </si>
  <si>
    <t>4.1.1.1</t>
  </si>
  <si>
    <t>Defensa y Seguridad</t>
  </si>
  <si>
    <t>Convivencia Ciudadana</t>
  </si>
  <si>
    <t>En el cuatrienio el 50% de los ciudadanos de municipio conocen los factores de riesgo y están preparados para una primera respuesta.</t>
  </si>
  <si>
    <t>4.1.2.</t>
  </si>
  <si>
    <t>4.1.2.1</t>
  </si>
  <si>
    <t>Infraestructura de Emergencias y obras de mitigación</t>
  </si>
  <si>
    <t>4.2.</t>
  </si>
  <si>
    <t>4.2.1.</t>
  </si>
  <si>
    <t>El 10% de la población víctima del conflicto acceden al goce de sus derechos y a oportunidades para mejorar sus condiciones de calidad de vida durante el cuatrienio.</t>
  </si>
  <si>
    <t>El 30% de la población indígena de municipio recibe algún tipo de beneficio a través de los proyectos o acciones realizadas por la alcaldía durante sus cuatro años de gobierno.</t>
  </si>
  <si>
    <t>4.1.3.1</t>
  </si>
  <si>
    <t>META RESULTADO 53</t>
  </si>
  <si>
    <t>Modernización Institucional con orden para el progreso</t>
  </si>
  <si>
    <t>Beneficiar al 100% de los habitantes del municipio con los programas de modernización en la prestación de servicios institucionales.</t>
  </si>
  <si>
    <t>Modernización Institucional</t>
  </si>
  <si>
    <t>4.2.1.1</t>
  </si>
  <si>
    <t>META RESULTADO 54</t>
  </si>
  <si>
    <t>AÑO 2013</t>
  </si>
  <si>
    <t>AÑO 2014</t>
  </si>
  <si>
    <t>2.2.1.3.</t>
  </si>
  <si>
    <t>Tratamiento, Ampliación y Mantenimiento de Aguas Residuales</t>
  </si>
  <si>
    <t>4.2.1.2</t>
  </si>
  <si>
    <t>4.3.</t>
  </si>
  <si>
    <t>4.3.1.</t>
  </si>
  <si>
    <t>Realizar un inventario del patrimonio cultural del municipio durante el cuatrienio.</t>
  </si>
  <si>
    <t>Insuficiencia Renal en el municipio de Paz de Ariporo.</t>
  </si>
  <si>
    <t>10 CASOS DE TBC PULMONAR Y 2 CASOS DE EXTRAPULMONAR</t>
  </si>
  <si>
    <t>Implementar en concurrencia con el Departamento la política de salud ambiental en las entidades territoriales, en el municipio de Paz de Ariporo en el periodo 2012-2015.</t>
  </si>
  <si>
    <t>5% de los jóvenes del municipio participan anualmente en programas y proyectos que impulsan y promueven los espacios de desarrollo Juvenil.</t>
  </si>
  <si>
    <t>En el cuatrienio, cubrir un 15,66% el déficit de vivienda nueva rural y urbana del municipio</t>
  </si>
  <si>
    <t>Una Ciudad de Progreso Saludable Física y Emocionalmente</t>
  </si>
  <si>
    <t>Numero de instituciones educativas adecuadas en el cuatrienio</t>
  </si>
  <si>
    <t>Numero de Telecentros Instalados</t>
  </si>
  <si>
    <t>numero de deportistas reconocidos</t>
  </si>
  <si>
    <t>Numero de escenarios Construidos</t>
  </si>
  <si>
    <t>Numero de Clubes / Año</t>
  </si>
  <si>
    <t>Programa / Año</t>
  </si>
  <si>
    <t>Consejo Municipal de Juventud</t>
  </si>
  <si>
    <t>Documento Politica de Juventudes</t>
  </si>
  <si>
    <t>Caracterización y Sistema de Información implementado</t>
  </si>
  <si>
    <t>Estrategia Implementada</t>
  </si>
  <si>
    <t>Numero de Convenio</t>
  </si>
  <si>
    <t>Porcentaje de Cobertura Ampliada</t>
  </si>
  <si>
    <t>Porcentaje de Cobertura Ampliada Área Rural</t>
  </si>
  <si>
    <t>Paso de Conducción, Diseñado, y Construido</t>
  </si>
  <si>
    <t>Numero Acueductos Veredales Nuevos Construidos</t>
  </si>
  <si>
    <t>Sistema de Macromedidores Instalado</t>
  </si>
  <si>
    <t>Adecuación Centro de Residuos Solidos</t>
  </si>
  <si>
    <t>Nuevos Vehiculos</t>
  </si>
  <si>
    <t>kilometros de Red de Gas Domiciliario</t>
  </si>
  <si>
    <t>Numero de Predios Titulados</t>
  </si>
  <si>
    <t>Programas Realizados</t>
  </si>
  <si>
    <t>Productores Asistidos</t>
  </si>
  <si>
    <t>Nuevas Hectareas Cultivadas</t>
  </si>
  <si>
    <t>Hectareas Cultivadas</t>
  </si>
  <si>
    <t>biodigestores Instalados</t>
  </si>
  <si>
    <t>Huertas Caceras Implementadas</t>
  </si>
  <si>
    <t>Acciones de Fortalecimiento al Consejo Municipal de Desarrollo Rural</t>
  </si>
  <si>
    <t>Programa Implementado</t>
  </si>
  <si>
    <t>Numero de Empresa Beneficiadas</t>
  </si>
  <si>
    <t>0.0%</t>
  </si>
  <si>
    <t>Tasa de Mortalidad en menores de un año x1000 nacidos vivos</t>
  </si>
  <si>
    <t>11.48</t>
  </si>
  <si>
    <t>Tasa de Mortalidad en menores de Cinco años x100.000 nacidos vivos</t>
  </si>
  <si>
    <t>3.20</t>
  </si>
  <si>
    <t>Continuar con la implementación de la Estrategia AIEPI (Atención Integral de las Enfermedades prevalentes de la Infancia) y IAMI (Instituciones Amigas de la Mujer y la Infancia).</t>
  </si>
  <si>
    <t xml:space="preserve">No. De estrategias AIEPI y IAMI implementadas </t>
  </si>
  <si>
    <t>Fuente PIC 2011: 2 Estrategias</t>
  </si>
  <si>
    <t>Disminuir el porcentaje de Desnutrición aguda, global, cronica y sobrepeso en niños menores de 5 años en el municipio de Paz de Ariporo.</t>
  </si>
  <si>
    <t>% de Desnutricion Aguda</t>
  </si>
  <si>
    <t>% de Desnutricion global</t>
  </si>
  <si>
    <t>% de Desnutricion Cronica</t>
  </si>
  <si>
    <t>% niños en sobrepeso</t>
  </si>
  <si>
    <t>Disminuir Desnutrición aguda, global y crónica en niños de 5 a 10 años en el municipio de Paz de Ariporo.</t>
  </si>
  <si>
    <t>Reducir el porcentaje de Bajo peso, sobrepeso y obesidad en gestantes del municipio de Paz de Ariporo.</t>
  </si>
  <si>
    <t>% de gestantes con bajo peso</t>
  </si>
  <si>
    <t>% de gestantes con sobrepeso</t>
  </si>
  <si>
    <t>% de gestantes con obesidad</t>
  </si>
  <si>
    <t>Implementación de acciones en Salud Sexual y Reproductiva en el Municipio de Paz de Ariporo durante el período 2012 - 2015</t>
  </si>
  <si>
    <t>Tasa de mortalidad materna x1000 nacidos vivos</t>
  </si>
  <si>
    <t>0,0 SIVIGILA Casanare 2011.</t>
  </si>
  <si>
    <t>Tasa de mortalidad perinatal</t>
  </si>
  <si>
    <t>25,7 Tasa x1.000 nacidos vivos</t>
  </si>
  <si>
    <t>Cobertura de citología Cervicouterina</t>
  </si>
  <si>
    <t xml:space="preserve">18,9 Mujeres en edad fertil    </t>
  </si>
  <si>
    <t xml:space="preserve">% de mujeres en edad fertil educadas y realizando el autoexamen de Seno. </t>
  </si>
  <si>
    <t>Tasa de mortalidad por cancer de cuello uterino</t>
  </si>
  <si>
    <t xml:space="preserve">0,74 Tasa x 10.000 mujeres. </t>
  </si>
  <si>
    <t>No. De mujeres menores de 19 años en embarazo</t>
  </si>
  <si>
    <t>124 Mujeres menores de 19 años en embarazo en el 2011</t>
  </si>
  <si>
    <t xml:space="preserve">Tasa de fecundidad global. </t>
  </si>
  <si>
    <t>Hijos por Mujer al terminar su período reproductivo 2,2</t>
  </si>
  <si>
    <t>0,8 x 1.000 (2009) Fuente. SSCAS</t>
  </si>
  <si>
    <t>Realizar acciones de salud mental y Mantener la Edad promedio de inicio de consumos de sustancias psicoactivas  en el municipio de Paz de Ariporo.</t>
  </si>
  <si>
    <t xml:space="preserve">N° de acciones de salud mental </t>
  </si>
  <si>
    <t>Sin dato</t>
  </si>
  <si>
    <t>Edad promedio de inicio de consumo de sustancias psicoactivas</t>
  </si>
  <si>
    <t>Tasa de insuficiencia renal</t>
  </si>
  <si>
    <t>Tasa por 10.000 habitantes 0,37 (1 caso reportado)</t>
  </si>
  <si>
    <t>% De casos de TBC detectados</t>
  </si>
  <si>
    <t>% De tratamientos exitosos</t>
  </si>
  <si>
    <t>Mantener en cero (0) los Casos de rabia humana transmitida por perro en el municipio de Paz de Ariporo.</t>
  </si>
  <si>
    <t>No. De casos de rabia humana</t>
  </si>
  <si>
    <t>Mantener en cero (0) los Casos de mortalidad por rabia humana transmitida por animal silvestre en el municipio de Paz de Ariporo</t>
  </si>
  <si>
    <t>Mantener en cero los casos de mortalidad por  vectores (dengue, chagas y malaria)</t>
  </si>
  <si>
    <t>No. De casos de mortalidad por dengue</t>
  </si>
  <si>
    <t>No. De casos de mortalidad por chagas</t>
  </si>
  <si>
    <t>No. De casos de mortalidad por malaria</t>
  </si>
  <si>
    <t>Garantizar la vigilancia y notificación al Departamento del 100% de los eventos de interés en salud pública que se presenten en el Municipio durante el cuatrienio.</t>
  </si>
  <si>
    <t>% de notificación oportuna</t>
  </si>
  <si>
    <t>98% en el 2011 Fuente Sivigila departamental.</t>
  </si>
  <si>
    <t>No. De estrategias fortalecidas y promocionadas</t>
  </si>
  <si>
    <t xml:space="preserve">1. Fuente PIC </t>
  </si>
  <si>
    <t>No. De estrategias implementadas</t>
  </si>
  <si>
    <t>No. De programas integrales implementados.</t>
  </si>
  <si>
    <t>No. De IPS y consultorios con el programa fortalecido.</t>
  </si>
  <si>
    <t>5 Consultorios. Fuente PIC 2011</t>
  </si>
  <si>
    <t>Nº de nucleos familiares capactiados en lactancia exclusiva</t>
  </si>
  <si>
    <t>500 nucleos familiares. Fuentes PIC 2011</t>
  </si>
  <si>
    <t>% EPS cumpliendo los indicadores de la norma tecnica en salud infantil</t>
  </si>
  <si>
    <t>No. De estrategias IEC implementadas</t>
  </si>
  <si>
    <t>% de notificación de UPGD reportando fluor</t>
  </si>
  <si>
    <t>100% Salud Publica Municipal</t>
  </si>
  <si>
    <t>1 Fuente PIC 2011</t>
  </si>
  <si>
    <t>1300  Fuente PIC 2011</t>
  </si>
  <si>
    <t>No. De acciones de PAI</t>
  </si>
  <si>
    <t>3 Jornadas - 1 censo - 2 monitoreos - 3 entregas de insumos</t>
  </si>
  <si>
    <t>No. De Gestantes canalizadas</t>
  </si>
  <si>
    <t>585 nacimientos por Municipio de residencia de la madre. Fuente Dane - 601 Fuente PIC 2011</t>
  </si>
  <si>
    <t>601 gestantes. Fuente PIC 2011</t>
  </si>
  <si>
    <t>No. De actividades de capacitación a las parteras por año</t>
  </si>
  <si>
    <t>26 parteras. Fuente PIC 2011</t>
  </si>
  <si>
    <t>% de parteras capacitadas</t>
  </si>
  <si>
    <t>No. De jornadas de capacitación realizadas</t>
  </si>
  <si>
    <t>1 PIC 2011</t>
  </si>
  <si>
    <t>No. De IPS presentes en el municipio capacitadas.</t>
  </si>
  <si>
    <t>2. PIC 2011</t>
  </si>
  <si>
    <t>No. Redes sociales implementadas</t>
  </si>
  <si>
    <t>No. De jornadas realizadas</t>
  </si>
  <si>
    <t>No. De programas de educación integral implementados en las instituciones educativas del Municipio.</t>
  </si>
  <si>
    <t>No. De programas con acompañamiento</t>
  </si>
  <si>
    <t>1. Fuente: Centro de Salud. 2011</t>
  </si>
  <si>
    <t>No. De acciones de demanda inducida</t>
  </si>
  <si>
    <t>12. PIC 2011</t>
  </si>
  <si>
    <t>1. PIC</t>
  </si>
  <si>
    <t>Nº de acciones de acciones de para el desarrollo del plan intersectorial  VIH/SIDA.</t>
  </si>
  <si>
    <t>Seguimiento y actualización del Plan Local de Salud sexual y reproductiva.</t>
  </si>
  <si>
    <t>No. De planes con seguimiento y actualizados</t>
  </si>
  <si>
    <t>No. De capacitaciones  implementadas</t>
  </si>
  <si>
    <t>No. Tamizajes realizados</t>
  </si>
  <si>
    <t>No. De apoyos y acompañamiento a la Red del Buen Trato.</t>
  </si>
  <si>
    <t>Actualización, socialización y seguimiento del Plan de Salud Mental</t>
  </si>
  <si>
    <t>No. Planes actualizados, socializados y con seguimiento</t>
  </si>
  <si>
    <t>No. De acciones de tamizaje desarrolladas</t>
  </si>
  <si>
    <t>1. PIC 2011</t>
  </si>
  <si>
    <t>Articular con el departamento una estrategia de educación, información, comunicación y movilización social con enfoque diferencial, para promoción de estilos de vida saludable, uso racional de medicamentos, y prevención de las enfermedades crónicas no transmisibles en la población del municipio de Paz de Ariporo para el periodo 2012-2015.</t>
  </si>
  <si>
    <t>% de comedores, restaurantes públicos y de empresas de trabajo capacitados en dieta saludable</t>
  </si>
  <si>
    <t>No. De acciones de sensibilización</t>
  </si>
  <si>
    <t>Estrategia IEC implementada</t>
  </si>
  <si>
    <t>No. De jormadas realizadas</t>
  </si>
  <si>
    <t>Implementar en concurrencia con el Departamento la estrategia de entornos saludables en tres poblaciones vulnerables del Municipio de Paz de Ariporo en el período 2012 - 2015</t>
  </si>
  <si>
    <t>Politica de salud ambiental implementada en la entidad territorial</t>
  </si>
  <si>
    <t>Consolidar la información generada por las UPGD y reportar al Departamento el 100% de los eventos de interés en salud pública que se presenten en el Municipio durante el cuatrienio.</t>
  </si>
  <si>
    <t>Plan Decenal de Salud Pública</t>
  </si>
  <si>
    <t>% operatividad de la administración del SGSSS</t>
  </si>
  <si>
    <r>
      <rPr>
        <sz val="11"/>
        <rFont val="Times New Roman"/>
        <family val="1"/>
      </rPr>
      <t xml:space="preserve"> </t>
    </r>
    <r>
      <rPr>
        <sz val="11"/>
        <rFont val="Arial"/>
        <family val="2"/>
      </rPr>
      <t>Dar cobertura al 100% de la población de niñas y niños del municipio cubiertos por programas anuales de promoción de sus derechos.</t>
    </r>
  </si>
  <si>
    <t>Programas Desarrollados</t>
  </si>
  <si>
    <t>Ferias Realizadas</t>
  </si>
  <si>
    <t>Numero de Bancos Comunales</t>
  </si>
  <si>
    <t>Plan de Convivencia y Seguriad Ciudadana Formulado y Socializado</t>
  </si>
  <si>
    <t>Porcentaje de Reducción de Delitos</t>
  </si>
  <si>
    <t>Campañas Realizadas</t>
  </si>
  <si>
    <t>Plan Realizado y Socializado</t>
  </si>
  <si>
    <t>Plan Elaborado y Socializado</t>
  </si>
  <si>
    <t>Fondo Constituido</t>
  </si>
  <si>
    <t>Caracterizacion y Mapeo Realizado</t>
  </si>
  <si>
    <t>Sistema de Alertas Implementado y Socializado</t>
  </si>
  <si>
    <t>Programa Realizado</t>
  </si>
  <si>
    <t>Capacitaciones Realizadas</t>
  </si>
  <si>
    <t>Vehiculos Entregados</t>
  </si>
  <si>
    <t>Dotaciones Entregadas</t>
  </si>
  <si>
    <t>META RESULTADO 27</t>
  </si>
  <si>
    <t>META RESULTADO 55</t>
  </si>
  <si>
    <t>META RESULTADO 56</t>
  </si>
  <si>
    <t>META RESULTADO 57</t>
  </si>
  <si>
    <t>META RESULTADO 58</t>
  </si>
  <si>
    <t>META RESULTADO 59</t>
  </si>
  <si>
    <t>META RESULTADO 60</t>
  </si>
  <si>
    <t>Secretaría de Gestión y Bienestar Social</t>
  </si>
  <si>
    <t>Inderpaz</t>
  </si>
  <si>
    <t>Secretaría de Salud</t>
  </si>
  <si>
    <t>Secretaría de Agricultura, Ganadería y Medio Ambiente</t>
  </si>
  <si>
    <t>Secretaria General y de Gobierno Municipal</t>
  </si>
  <si>
    <t>población asistida</t>
  </si>
  <si>
    <t>PORCENTAJE DE NIÑOS ENTRE 7 Y 18 AÑOS CON TARJETA DE IDENTIDAD</t>
  </si>
  <si>
    <t xml:space="preserve">PORCENTAJE DE MAYORES DE 18 QUE TIENEN CÉDULA O CONTRASEÑA </t>
  </si>
  <si>
    <t>PORCENTAJE DE MENORES ENTRE 0 Y 7 AÑOS  CON REGISTRO CIVIL</t>
  </si>
  <si>
    <t>Numero de NNA que asisten a restaurantes escolares</t>
  </si>
  <si>
    <t>Número de Instituciones educativas dotadas.</t>
  </si>
  <si>
    <t>Dotaciones a Institución educativa indígena</t>
  </si>
  <si>
    <t>Convenio Firmado y funcionando con el SENA</t>
  </si>
  <si>
    <t>Convenio firmado con institución de educación superior</t>
  </si>
  <si>
    <t>Convenio Firmado para la oferta de 2 programas profesionales con registro calificado</t>
  </si>
  <si>
    <t>Porcentaje de estudiantes de la basica, media y vocacional con acceso a internet</t>
  </si>
  <si>
    <t>Después del segundo año el 100% de los estudiantes que asisten a programas de educación superior en el área urbana del municipio tienen acceso gratuito a internet durante el resto del periodo de gobierno.</t>
  </si>
  <si>
    <t xml:space="preserve">Porcentaje de Estudiantes de Educacuon Superior con Acceso gratuito a Internet </t>
  </si>
  <si>
    <t>A partir del segundo año de gobierno el 10% de la población escolarizada del área rural del municipio tiene cobertura de internet.</t>
  </si>
  <si>
    <t>Porcentaje de estudiantes de la basica, media y vocacional del área rural con acceso gratuito a internet</t>
  </si>
  <si>
    <t>Porcentaje de estudiantes de la basica, media y vocacional Beneficidos por el programa</t>
  </si>
  <si>
    <t>Número de disciplinas apoyadas  al año</t>
  </si>
  <si>
    <t>Evento competitivo de promoción deportiva anual / Año</t>
  </si>
  <si>
    <t>Evento departamental de escuelas deportivas / Año</t>
  </si>
  <si>
    <t>Evento de juegos intercolegiados / Año</t>
  </si>
  <si>
    <t>Numero de Capacitaciones realizadas en administración y legislación deportiva</t>
  </si>
  <si>
    <t>Eventos deportivos para la población del área urbana / Año</t>
  </si>
  <si>
    <t>Eventos deportivos para población del área rural / Año</t>
  </si>
  <si>
    <t>Evento anual de juegos campesinos y comunales / Año</t>
  </si>
  <si>
    <t>Evento de juegos paraolímpicos / Año</t>
  </si>
  <si>
    <t>Escenarios deportivos adecuados</t>
  </si>
  <si>
    <t>Porcentaje de estudiantes que participan en jornadas escolares complementarias de formación cultural.</t>
  </si>
  <si>
    <t>Porcentaje de habitantes que participan en eventos de expresión cultural y artística.</t>
  </si>
  <si>
    <t>Porcentaje de población municipal que accede a programas de lectura y servicios de biblioteca.</t>
  </si>
  <si>
    <t>Numero de Esucelas de musica creadas y apoyadas.</t>
  </si>
  <si>
    <t>0,5</t>
  </si>
  <si>
    <t>Programas culturales apoyados / Año</t>
  </si>
  <si>
    <t>Numero de Eventos Culturales Estudiantiles Apoyados / Año</t>
  </si>
  <si>
    <t>Numero de Eventos Culturales  Apoyados / Año</t>
  </si>
  <si>
    <t>Numero de Eventos de Reconocimiento a cultores Municipales Apoyados</t>
  </si>
  <si>
    <t>Biblioteca dotada, adecuada y funcionando / Año</t>
  </si>
  <si>
    <t>Plan de Lectura al parque / Año</t>
  </si>
  <si>
    <t>Bibloteca Movil implementada durante el cuatrienio.</t>
  </si>
  <si>
    <t>Realizar 4 eventos al año que promocione la lectura a niñas, niños y adolescentes del municipio.</t>
  </si>
  <si>
    <t>Eventos de promoción de lectura a NNA / Año</t>
  </si>
  <si>
    <t>Dotación de material bibliográfico a ludotecas.</t>
  </si>
  <si>
    <t>Numero de Textos producidos sobre acervo cultural, patrimonio y tradiciones</t>
  </si>
  <si>
    <t>Inventario cultural del município</t>
  </si>
  <si>
    <t>Lograr el 100% de covertura de población apta a ser afiliada al SGSSS del municipio durante el cuatrienio.</t>
  </si>
  <si>
    <t>PORCENTAJE DE COBERTURA DE POBLACIÓN AFILIADA AL SGSSS</t>
  </si>
  <si>
    <t>100% de Inspección, vigilancia y control al aseguramiento y administración de los recursos de régimen subsididado</t>
  </si>
  <si>
    <t>SGSSS vigilado y controlado</t>
  </si>
  <si>
    <t xml:space="preserve">% de identificación y priorización de la población a afiliar al SGSSS </t>
  </si>
  <si>
    <t>Contrato de interventoría celebrado</t>
  </si>
  <si>
    <t>Reducir la tasa de Mortalidad a 10.5 por 1000 nacidos vivos en menores de un año en el Municipio de Paz de Ariporo durante el cuatrienio.</t>
  </si>
  <si>
    <t>Reducir la tasa de Mortalidad A 2.5 en menores de 5 años por 100.000 nacidos vivos  en el Municipio de Paz de Ariporo durante el cuatrienio.</t>
  </si>
  <si>
    <t>Implementar anualmente una estrategia IEC, implementación de acciones de salud bucal en el Municipio de Paz de Ariporo.</t>
  </si>
  <si>
    <t>No. De estrategias y acciones implementadas</t>
  </si>
  <si>
    <t>Imcrementar las Coberturas útiles de vacunación al 96% en todos  los biológicos del Programa Ampliado de Inmunizaciones  (PAI) a la población del Municipio de Paz de Ariporo.</t>
  </si>
  <si>
    <t>Porcentaje en cobertura de vacunacion incrementado</t>
  </si>
  <si>
    <t>Prevalencia de VIH x 1.000 habitantes</t>
  </si>
  <si>
    <t>Incrementar en 50% la actividad física mínima en adultos de 18 a 64 años en el municipio de Paz de Ariporo.</t>
  </si>
  <si>
    <t>% de prevalencia en personas que realizan actividad física.</t>
  </si>
  <si>
    <t>Incrementar la detección de casos de tuberculosis en70%  y  tratamientos exitosos de los casos de tuberculosis pulmonar baciloscopia positiva al 80%  en el municipio de Paz de Ariporo</t>
  </si>
  <si>
    <t>Salud Pública</t>
  </si>
  <si>
    <t>No. De salas ERA fortalecidas</t>
  </si>
  <si>
    <t>No de Instituciones con IEC en salud bucal establecidas</t>
  </si>
  <si>
    <t xml:space="preserve">Plan de seguridad alimentaria y nutricional implementado, socializado y evaluado. </t>
  </si>
  <si>
    <t xml:space="preserve">% de gestantes canalizadas con seguimiento </t>
  </si>
  <si>
    <t>% de gestantes canalizadas con complementos nutricionales</t>
  </si>
  <si>
    <t>No. De estrategias IEC realizadas</t>
  </si>
  <si>
    <t xml:space="preserve">No. De jornadas de asesoría y pruebas de ITS </t>
  </si>
  <si>
    <t>Número de acciones de fortalecimiento</t>
  </si>
  <si>
    <t>No. De estrategias implementadas para espacios libres de humo.</t>
  </si>
  <si>
    <t>No. De estrategias IEC de estilos de vida saludables implementadas.</t>
  </si>
  <si>
    <t>Implementar en concurrencia con el Departamento una estrategia anual, Paz de Ariporo Libre de Tuberculosis, en el periodo 2012-2015.</t>
  </si>
  <si>
    <t>Dar continuidad a una estrategia anual de información, educación y comunicación en articulación con el Departamento para la prevención del control de vectores, dengue, chagas y malaria en la población del área urbana y rural del municipio de Paz de Ariporo en el periodo 2012-2015. .</t>
  </si>
  <si>
    <t>Realizar en articulación con el Departamento una jornada de vacunación antirrábica para felinos, caninos y equino, en el 90 % de las viviendas urbanas y 50 % rurales del municipio de Paz de Ariporo en el periodo 2012-2015.</t>
  </si>
  <si>
    <t>Jornadas realizadas</t>
  </si>
  <si>
    <t>Estrategias implementadas</t>
  </si>
  <si>
    <t>Porcentaje de analisis e invetigaciones en vigilancia en  salud publica.</t>
  </si>
  <si>
    <t>Porcentaje de acciones implementadas</t>
  </si>
  <si>
    <t xml:space="preserve">Porcentaje de NNA cubiertos por programas anuales de promoción de sus derechos </t>
  </si>
  <si>
    <t>Porcentaje de NNA que asisten a programas de atención a la primera infancia</t>
  </si>
  <si>
    <t>Ludotecas Implementadas Año</t>
  </si>
  <si>
    <t>Programa implementado para atención integral a la primera infancia / Año</t>
  </si>
  <si>
    <t>Centro de Desarrollo Infantil Construido</t>
  </si>
  <si>
    <t>Programa Implementado / Año</t>
  </si>
  <si>
    <t>Diagnóstico de la población de NNA</t>
  </si>
  <si>
    <t>Politica de Infancia y Adolescencia elaborada, articulada y apropiada</t>
  </si>
  <si>
    <t>Campaña que promueve los derechos fundamentales de NN / Año</t>
  </si>
  <si>
    <t>Mesa Tecnica para la primera infancia</t>
  </si>
  <si>
    <t>Porcentaje de jóvenes en espacios de desarrollo juvnil</t>
  </si>
  <si>
    <t>Eventos de promoción a la política de juventudes / Año</t>
  </si>
  <si>
    <t>Realizar a partir del segundo año la caracterización de juventudes y establecimiento de sistema de información, red de información y comunicación juvenil.</t>
  </si>
  <si>
    <t>Programa de asistencia a jóvenes emprendedores y productivos realizado / año</t>
  </si>
  <si>
    <t>Porcentaje de adultos mayores beneficiados en el programa de Adulto Mayor / Año</t>
  </si>
  <si>
    <t>Sistema de Información del adulto mayor puesto en marcha y funcionando.</t>
  </si>
  <si>
    <t>Mantenimiento, adecuación o Construcción en el centro del Adulto Mayor</t>
  </si>
  <si>
    <t>Porcentaje de población registrada en programas de superación de pobreza que son beneficiarias en proyectos de mejoramiento de calidad de vida / Año</t>
  </si>
  <si>
    <t>Porcentajes de familias de red unidos incluidas en el Sisben</t>
  </si>
  <si>
    <t>Porcentaje de NN menores de 5 años vinculados a Red Unidos que Asisten a Programas de Atencion Integral a la Niñez</t>
  </si>
  <si>
    <t>Porcentaje de Nuevos Menores de Edad entre 5 y 17 Años vinculados a Red Unido que que Asisten a Educación basica o media.</t>
  </si>
  <si>
    <t>Encuentro de madres titulares de Familias en Acción /año</t>
  </si>
  <si>
    <t>Encuentro departamental de madres líderes /año</t>
  </si>
  <si>
    <t>Programa de registro a beneficiarios de familias en acción</t>
  </si>
  <si>
    <t>Programa de bancarización a población de Red Unidos</t>
  </si>
  <si>
    <t>A partir del segundo año de gobierno atender a un 20% de la población discapacitada del municipio con programas que promuevan su integración social y el mejoramiento de su calidad de vida</t>
  </si>
  <si>
    <t>Porcentaje de población discapacitada atendida con programas que promueven su integración social y mejoran su calidad de vida</t>
  </si>
  <si>
    <t xml:space="preserve">% de discapacitados carnetizados y carnetizados </t>
  </si>
  <si>
    <t>Dotaciones Realizadas / Anual</t>
  </si>
  <si>
    <t>Sistema de Información Funcionando</t>
  </si>
  <si>
    <t>Plan de Conviviencia Ciudadana Elaborado y Socializado</t>
  </si>
  <si>
    <t>Atención a Emergencias y Desastres</t>
  </si>
  <si>
    <t>Porcentaje de ciudadanos que conocen los factoes de riesgo y están preparados para una primera respuesta</t>
  </si>
  <si>
    <t>CMGR Operando</t>
  </si>
  <si>
    <t>Estrategia Desarrollada</t>
  </si>
  <si>
    <t>Porcentaje de Población víctima del conflicto Beneficiada</t>
  </si>
  <si>
    <t>Porcentaje de Población indígena Beneficiada</t>
  </si>
  <si>
    <t>Porcentaje de habitantes beneficiados</t>
  </si>
  <si>
    <t>En el cuatrienio realizar acciones para proteger y conservar al menos un área de 5000 hectáreas que representan el patrimonio ambiental del municipio.</t>
  </si>
  <si>
    <t>Hectáreas protegidas</t>
  </si>
  <si>
    <t xml:space="preserve">Proyectos Realizados para el manejo del cerro ZAMARICOTE </t>
  </si>
  <si>
    <t>En los cuatro años realizar asistencia y acompañamiento a 200 productores agrícolas y pecuarios del municipio.</t>
  </si>
  <si>
    <t>Nuevas Hectareas de plátano Cultivadas con técnicas de manejo eficiente</t>
  </si>
  <si>
    <t>Fincas Beneficiadas con banco de proteinas</t>
  </si>
  <si>
    <t>El 30% de la población apta para el empleo del municipio identificada y caracterizada al terminar el cuatrienio.</t>
  </si>
  <si>
    <t xml:space="preserve">Porcentaje de Personas aptas para el empleo Registradas </t>
  </si>
  <si>
    <t>Porcentaje de empresasarios beneficiados</t>
  </si>
  <si>
    <t>Documental Paz de Ariporo Turístico Realizado</t>
  </si>
  <si>
    <t>Porcentaje de población beneficiada con las obras de equipamiento urbano</t>
  </si>
  <si>
    <t>Porcentaje de NNA Beneficiados con las obras de recreacion, deporte y sano esparcimieto</t>
  </si>
  <si>
    <t>0,7</t>
  </si>
  <si>
    <t>Palacio Municipal terminado</t>
  </si>
  <si>
    <t>Numero de Parques Construidos para beneficio de NNA</t>
  </si>
  <si>
    <t>Para los cuatro años de este gobierno desarrollar y a través de gestión adecuar, mantener y construir vías y puentes que beneficien al 80% de la población rural y urbana.</t>
  </si>
  <si>
    <t>Porcentaje de población beneficiada por las vías y puentes</t>
  </si>
  <si>
    <t>Kilometros Pavimentados en el área Urbana</t>
  </si>
  <si>
    <t>Porcentaje de vivienda cubierto</t>
  </si>
  <si>
    <t>Planta de Tratamiento de Agua Potable construida</t>
  </si>
  <si>
    <t>Planta de Tratamiento de aguas residuales  Construida</t>
  </si>
  <si>
    <t>Porcentaje de ampliación de cobertura de alcantarillado</t>
  </si>
  <si>
    <t>Hectareas Compradas para la recolección y transporte de aguas lluvias</t>
  </si>
  <si>
    <t>Porcentaje de Amplación de Cobertura de electrificación</t>
  </si>
  <si>
    <t>Amplación de Cobertura de Gasoducto domiciliario</t>
  </si>
  <si>
    <t>Kilometro de Redes Electricas ampliados</t>
  </si>
  <si>
    <t>Mantenimientos de alumbrado público</t>
  </si>
  <si>
    <t>Porcentaje de áreas tituladas</t>
  </si>
  <si>
    <t>sin dato</t>
  </si>
  <si>
    <t>PROYECTO DE INVERSIÓN</t>
  </si>
  <si>
    <t xml:space="preserve">META DEL PROYECTO </t>
  </si>
  <si>
    <t>NOMBRE</t>
  </si>
  <si>
    <t>LÍNEA BASE</t>
  </si>
  <si>
    <r>
      <t>VALOR PROGRAMADO VIGENCIA</t>
    </r>
    <r>
      <rPr>
        <sz val="11"/>
        <rFont val="Arial"/>
        <family val="2"/>
      </rPr>
      <t xml:space="preserve"> (Que voy a hacer para 2012 con la meta del proyecto)</t>
    </r>
  </si>
  <si>
    <t>DIMENSIÓN</t>
  </si>
  <si>
    <t>SGP</t>
  </si>
  <si>
    <t>FI</t>
  </si>
  <si>
    <t>ICLD</t>
  </si>
  <si>
    <t>ESTAMPILLAS</t>
  </si>
  <si>
    <t>PROCULTURA</t>
  </si>
  <si>
    <t>Sistema de Información Implementado, al finalizar el cuatrienio.</t>
  </si>
  <si>
    <t xml:space="preserve">
Mantenimiento, adecuación o Construcciones realizadas
</t>
  </si>
  <si>
    <t>Convenios suscritos anualmente durante el cuatrienio.</t>
  </si>
  <si>
    <t>Adultos Mayores del municipio de Paz de Ariporo anualmente atendidos durante el cuatrienio.</t>
  </si>
  <si>
    <t>APOYO A JUVENTUDES DEL MUNICIPIO DE PAZ DE ARIPORO</t>
  </si>
  <si>
    <t>Desarrollar un (1) proceso de caracterización a la población juvenil del municipio de Paz de Ariporo, durante el cuatrienio.</t>
  </si>
  <si>
    <t>Documento Política de Juventudes elaborado e implementado, durante el cuatrienio.</t>
  </si>
  <si>
    <t>Consejo Municipal de Juventud del municipio de Paz de Ariporo, operando y fortalecido, durante el cuatrienio.</t>
  </si>
  <si>
    <t>Eventos de promoción Política de juventud, realizados por año.</t>
  </si>
  <si>
    <t>Programas de asistencia a jóvenes emprendedores y productivos realizados por año.</t>
  </si>
  <si>
    <t>Ofrecer mejores niveles de atención, en el marco del desarrollo personal, cultural, productivo, social y familiar, a la población juvenil del municipio de paz de ariporo.  387 jóvenes atendidos</t>
  </si>
  <si>
    <t>Numero de programas realizados durante el cuatrienio.</t>
  </si>
  <si>
    <t>Número de Jóvenes y adultos matriculados por Año</t>
  </si>
  <si>
    <t>FORTALECIMIENTO DE LOS PROCESOS DE CALIDAD EDUCATIVA EN EL MUNICIPIO DE PAZ DE ARIPORO</t>
  </si>
  <si>
    <t>APOYO INTEGRAL AL DISCAPACITADO DEL MUNICIPIO DE PAZ DE ARIPORO</t>
  </si>
  <si>
    <t>Caracterizar y carnetizar el 100% de la población discapacitada del municipio de Paz de Ariporo.</t>
  </si>
  <si>
    <t>% de discapacitados caracterizados y carnetizados, durante el cuatrienio.</t>
  </si>
  <si>
    <t>Implementar y desarrollar un (1) programa anual que incluya actividades ocupacionales productivas, artísticas y culturales y de fomento y práctica del deporte.</t>
  </si>
  <si>
    <t>Número de programas realizados por año.</t>
  </si>
  <si>
    <t>DOTACIÓN Y EQUIPAMENTO A INSTITUCIONES EDUCATIVAS DEL MUNICIPIO DE PAZ DE ARIPORO</t>
  </si>
  <si>
    <t>Número de estudiantes beneficiados matriculados en el sistema escolar, al finalizar el cuatrienio.</t>
  </si>
  <si>
    <t>Numero de dotaciones asignadas a instituciones educativas por año.</t>
  </si>
  <si>
    <t>Númerode de estudiantes beneficiados</t>
  </si>
  <si>
    <t>APOYO Y FOMENTO AL DEPORTE EN EL MUNICIPIO DE PAZ DE ARIPORO</t>
  </si>
  <si>
    <t>ADECUACIÓN A INFRAESTRUCTURA DEPORTIVA Y RECREATIVA DEL MUNICIPIO</t>
  </si>
  <si>
    <t>Numero de eventos deportivos</t>
  </si>
  <si>
    <t>Construcción escenario deportivo</t>
  </si>
  <si>
    <t>Escuelas de formación deportiva apoyadas</t>
  </si>
  <si>
    <t>Capacitación realizadas en administración y legislación deportiva</t>
  </si>
  <si>
    <t>PERMANENCIA EDUCATIVA</t>
  </si>
  <si>
    <t>APOYO Y FOMENTO A LA EDUCACIÓN SUPERIOR</t>
  </si>
  <si>
    <t>CONSTRUCCIÓN, ADECUACIÓN Y MANTENIMIENTO A INSTITUCIONES EDUCATIVAS</t>
  </si>
  <si>
    <t>TECNOLOGÍA Y CONECTIVIDAD PARA LA EDUCACIÓN</t>
  </si>
  <si>
    <t>APOYO Y FOMENTO DE EVENTOS CULTURALES EN EL MUNICIPIO DE PAZ DE ARIPORO</t>
  </si>
  <si>
    <t>Apoyar 7 eventos culturales estudiantiles al año en las instituciones educativas del municipio.</t>
  </si>
  <si>
    <t>Realización bienal de 1 eventos de reconocimiento a cultores municipales.</t>
  </si>
  <si>
    <t>Producción de un texto impreso sobre la historia, el acervo cultural, el patrimonio y las tradiciones del municipio de Paz de Ariporo.</t>
  </si>
  <si>
    <t>Eventos culturales de orden municipa.</t>
  </si>
  <si>
    <t>Eventos culturales estudiantiles de orden municipal.</t>
  </si>
  <si>
    <t>Reconocimiento a los artistas, gestores y cultores del municipio.</t>
  </si>
  <si>
    <t xml:space="preserve">Producción de texto escrito </t>
  </si>
  <si>
    <t>APOYO A PROGRAMAS DE EXPRESIÓN CULTURAL Y ARTÍSTICA.</t>
  </si>
  <si>
    <t>ADECUACIÓN, DOTACIÓN Y OPERACIÓN DE LA BIBLIOTECA MUNICIPAL</t>
  </si>
  <si>
    <t>APOYO A PROGRAMAS DE PROMOCIÓN A LA LECTURA</t>
  </si>
  <si>
    <t>Implementar y desarrollar acciones que promocionen y fortalezcan los hábitos de lectura en la población juvenil del área urbana.</t>
  </si>
  <si>
    <t xml:space="preserve">Elaborar e implementar una estrategia que promocione y facilite el acceso a servicios de biblioteca, por parte de la población rural  </t>
  </si>
  <si>
    <t xml:space="preserve">Fortalecer la oferta de material bibliográfico, elementos y recursos didácticos en las ludotecas </t>
  </si>
  <si>
    <t xml:space="preserve">NO HAY </t>
  </si>
  <si>
    <t>Plan Integral de convivencia formulado e implementado.</t>
  </si>
  <si>
    <t>Plan Integral de convivencia con seguimiento</t>
  </si>
  <si>
    <t>APOYO Y CREACIÓN DE LA ESCUELA MUNICIPAL DE MÚSICA</t>
  </si>
  <si>
    <t>Incorporar profesionales idóneos a los procesos musicales.</t>
  </si>
  <si>
    <t>Fortalecer la Producción Agrícola.</t>
  </si>
  <si>
    <t>APOYO A LA PRODUCCIÓN Y COMERCIALIZACIÓN AGRÍCOLA DEL MUNICIPIO DE PAZ DE ARIPORO</t>
  </si>
  <si>
    <t>CARACTERIZACIÓN DE LOS SISTEMAS PRODUCTIVOS AGROPECUARIOS</t>
  </si>
  <si>
    <t>AISTENCIA TÉCNICA AL SECTOR RURAL</t>
  </si>
  <si>
    <t>ADQUISICIÓN DE PREDIOS MICROCUENCA</t>
  </si>
  <si>
    <t>REFORESTACIÓN Y PROTECCIÓN DE ÁREAS PROTEGIDAS</t>
  </si>
  <si>
    <t>ASISTENCIA Y APOYO A PEQUEÑAS Y MEDIANAS EMPRESAS DEL MUNICIPIO</t>
  </si>
  <si>
    <t>EMPRENDIMIENTO EMPRESARIAL</t>
  </si>
  <si>
    <t>FONDOS DE CRÉDITO COMUNITARIO</t>
  </si>
  <si>
    <t>PLANTA DE BENEFICIO ANIMAL</t>
  </si>
  <si>
    <t>APOYO Y FOMENTO AL TURISMO</t>
  </si>
  <si>
    <t>ATENCIÓN A NNA</t>
  </si>
  <si>
    <t>PROYECTO APOYO A FAMILIAS QUE ALCANZAN LA PROSPERIDAD ESTRATEGIA RED UNIDOS Y FAMILIAS EN ACCIÓN</t>
  </si>
  <si>
    <t>Mejorar  la Infraestructura en las Instituciones Educativas del Municipio de Paz de Ariporo.</t>
  </si>
  <si>
    <t xml:space="preserve"> Fortalecer acciones y mecanismos conducentes a mejorar los procesos de calidad educativa, en el marco de la investigación, la ciencia y la tecnología, afín de obtener mejores resultados de aprendizaje, en los estudiantes del municipio de Paz de Ariporo.</t>
  </si>
  <si>
    <t>PLURIANUAL</t>
  </si>
  <si>
    <t>PROMOVER Y FORTALECER LAS ACTIVIDADES DEPORTIVAS Y RECREATIVAS EN EL MUNICIPIO DE PAZ DE ARIPORO</t>
  </si>
  <si>
    <t>Girar los recursos a la ESP para el subsidio de Alcantarillado de la Población paz ariporeña</t>
  </si>
  <si>
    <t xml:space="preserve">Adecuar en el cuatrienio 10 escenarios deportivos de área rural y urbana para la práctica del deporte, la recreación y aprovechamiento del tiempo libre de los Paz de Ariporeños
Construir un escenario deportivo en el cuatrienio en cofinanciación con el departamento o nación para la práctica del deporte municipal.
</t>
  </si>
  <si>
    <t>MEJORAR LOS SERVICIOS DE ATENCIÓN, DE LA COMISARIA DE FAMILIA DE PAZ DE ARIPORO, EN EL MARCO DE LA PREVENCIÓN, GARANTÍA, RESTABLECIMIENTO Y REPARACIÓN DE DERECHOS.</t>
  </si>
  <si>
    <t>CENTROS PARA EL RESTABLECIMIENTO DE LOS DERECHOS DE NNA</t>
  </si>
  <si>
    <t>Mejorar los índices de Seguridad y convivencia ciudadana en el municipio dede Paz de Ariporo.</t>
  </si>
  <si>
    <t>OJO NO SUMAR</t>
  </si>
  <si>
    <t xml:space="preserve">Fomento apoyo y difusión de Eventos y Expresiones Artísticas y Culturales.    </t>
  </si>
  <si>
    <t>Construcción, Mantenimiento y/o Adecuación de los Escenarios Deportivos y Recreativos</t>
  </si>
  <si>
    <t>Fomento, Desarrollo y Práctica del Deporte, la Recreación y el Aprovechamiento del Tiempo Libre</t>
  </si>
  <si>
    <t>Diseño, construccion, adecuacion y mantenimiento de zonas verdes, parques, plazas y plazoletas</t>
  </si>
  <si>
    <t>Construcción Mejoramiento Y Mantenimiento De  Vías</t>
  </si>
  <si>
    <t>Ampliación, Construcción y Optimización de Redes Electricas Rural y Urbana</t>
  </si>
  <si>
    <t>Mejorar la  prestación de Energia Electrica y optimización de las redes  en el area rural y urbana</t>
  </si>
  <si>
    <t>ALUMBRADO PÚBLICO CENTROS POBLADOS</t>
  </si>
  <si>
    <t xml:space="preserve">Promoción  capacitación y asistencia técnica  para el sector productivo.   </t>
  </si>
  <si>
    <t>APOYO A LA PLANEACIÓN Y A LA GESTIÓN DEL RIESGO</t>
  </si>
  <si>
    <t>APOYO A ORGANISMOS DE SOCORRO</t>
  </si>
  <si>
    <t>Fortalecer  la capacidad de respuesta, de los organismos de socorro, ante la ocurrencia de emergencias y desastres en el municipio de Paz de Ariporo</t>
  </si>
  <si>
    <t>Apoyo a la Planeación y a la Gestion del Riesgo                                Asistencia y Apoyo a Damnificados</t>
  </si>
  <si>
    <t>APOYO A ORGANISMOS COMUNALES Y VEEDURIAS CIUDADANAS</t>
  </si>
  <si>
    <t>MEJORAMIENTO CALIDAD DE VIDA A LA POBLACIÓN INDIGENA</t>
  </si>
  <si>
    <t>APOYO A POBLACIÓN, VICTIMAS DE CONFLICTO,  DEZPLAZADOS Y PARTICIPANTES</t>
  </si>
  <si>
    <t>APOYO Y FORTALECIMIENTO DE LA GESTIÓN Y LA PLANEACIÓN DEL MUNICIPIO DE PAZ DE ARIPORO</t>
  </si>
  <si>
    <t>ICDE</t>
  </si>
  <si>
    <t>DESARROLLO DE ACCIONES PARA EL FORTALECIMIENTO DE LA SEGURIDAD CIUDADANA EN EL MPIO DE PAZ DE ARIPORO</t>
  </si>
  <si>
    <t xml:space="preserve"> Garantizar la Continuidad al Regimen Subsidiado</t>
  </si>
  <si>
    <t xml:space="preserve"> Interventoria a contratos de Regimen Subsidiado</t>
  </si>
  <si>
    <t>MILES DE PESOS</t>
  </si>
  <si>
    <t>SALUD INFANTIL</t>
  </si>
  <si>
    <t>APOYO A LA APLICACIÓN DEL PLAN AMPLIADO DE INM UNIZACIONES - PAI</t>
  </si>
  <si>
    <t>IMPLEMENTACIÓN DE ACCIONES DE SALUD SEXUAL Y REPRODUCTIVA</t>
  </si>
  <si>
    <t xml:space="preserve">DESARROLLO DE ACCIONES DE FORTALECIMIENTO DE LA SALUD MENTAL </t>
  </si>
  <si>
    <t>IMPLEMENTACIÓN DE ESTILOS DE VIDA SALUDABLE</t>
  </si>
  <si>
    <t>MEJORAMIENTO DE LA GESTIÓN VIGILANCIA Y BÚSQUEDA DE LAS ENFERMEDADES TRANSMISIBLES</t>
  </si>
  <si>
    <t>SALUD PÚBLICA</t>
  </si>
  <si>
    <t>VIGILANCIA DE BROTES</t>
  </si>
  <si>
    <t>PLAN DECENAL DE SALUD PÚBLICA</t>
  </si>
  <si>
    <t>IMPLEMENTACION DE ACCIONES DE SEGURIDAD Y CONVIVENCIA EN EL MUNICIPIO DE PAZ DE ARIPORO</t>
  </si>
  <si>
    <t>FORTALECIMIENTO EQUIPO INTERDISCIPLINARIO DE LA COMISARIA DE FAMILIA DEL MUNICIPIO DE PAZ DE ARIPORO</t>
  </si>
  <si>
    <t>PROYECTO CONSTRUCCIÓN, DOTACIÓN Y PUESTA EN FUNCIONAMIENTO DE UN CENTRO DE DESARROLLO INFANTIL</t>
  </si>
  <si>
    <t>RECURSOS PROPIOS</t>
  </si>
  <si>
    <t>OTROS SECTORES</t>
  </si>
  <si>
    <t>OTROS</t>
  </si>
  <si>
    <t xml:space="preserve">• En el cuatrienio apoyar a 60 estudiantes del Municipio en los servicios de transporte escolar. </t>
  </si>
  <si>
    <t xml:space="preserve">• Dotar y equipar cada año a 7 instituciones educativas del municipio con     implementos para garantizar la calidad educativa. </t>
  </si>
  <si>
    <t xml:space="preserve">• Dotar y equipar cada año a 1 institución educativa del resguardo indígena con implementos diferenciados para garantizar la calidad educativa. </t>
  </si>
  <si>
    <t xml:space="preserve">• Realizar durante el cuatrienio adecuación y/o mantenimiento a la infraestructura educativa a las 8 instituciones educativas del municipio. </t>
  </si>
  <si>
    <t xml:space="preserve">• Un convenio con Servicio Nacional de Aprendizaje SENA para el desarrollo de programas técnicos, tecnológicos y formación por competencias laborales orientados a atender la población del municipio durante los cuatro años de gobierno. </t>
  </si>
  <si>
    <t xml:space="preserve">• Para el cuatrienio realizar un convenio de articulación de la educación media y con la educación superior como estrategia de fortalecimiento de la educación técnica y tecnológica en una institución educativa del municipio. </t>
  </si>
  <si>
    <t xml:space="preserve">• Dentro de los 4 años de gobierno realizar un convenio con una institución de educación superior, en el municipio para la oferta de 2 programas profesionales con registro calificado para el municipio que atienda la demanda de bachilleres egresados del municipio. </t>
  </si>
  <si>
    <t xml:space="preserve">• Dentro del cuatrienio gestionar y garantizar el funcionamiento de 3 puntos vive digital con el servicio de internet inalámbrico en el área urbana del municipio, orientado a atender la población escolarizada. </t>
  </si>
  <si>
    <t>• Para la vigencia del presente plan de desarrollo, Implementar un telecentro principal urbano en el municipio.</t>
  </si>
  <si>
    <t xml:space="preserve">• Para el cuatrienio, establecer un corredor de internet gratuito en el área urbana que suministre el servicio a instituciones educativas, parques y bibliotecas del municipio. </t>
  </si>
  <si>
    <t>• Establecimiento y apoyo a 8 disciplinas de formación deportiva en cooperación con las instituciones educativas, el apoyo del departamento y la empresa privada.</t>
  </si>
  <si>
    <t xml:space="preserve">• Desarrollo de un evento competitivo de promoción deportiva anual con las disciplinas de formación deportiva del municipio para vincular a la población escolarizada del municipio. </t>
  </si>
  <si>
    <t>• Apoyar la participación de las escuelas deportivas del municipio en un evento anual departamental.</t>
  </si>
  <si>
    <t>• Apoyar la participación de la población escolar municipal en un evento departamental anual de Juegos supérate Intercolegiados.</t>
  </si>
  <si>
    <t>• Realizar en el cuatrienio una capacitación en Administración y Legislación Deportiva orientada a clubes, Instructores, Monitores y Docentes del área de educación física.</t>
  </si>
  <si>
    <t>• Realización de 7 eventos deportivos municipales anuales con la participación de la población del área urbana.</t>
  </si>
  <si>
    <t>• Realización de 7 eventos deportivos en microcentros rurales y comunales al año dirigidos a la población rural de municipio.</t>
  </si>
  <si>
    <t>• Cada año desarrollar la fase final de los juegos campesinos y comunales en el municipio de Paz de Ariporo.</t>
  </si>
  <si>
    <t xml:space="preserve">• Un evento anual de juegos municipales dirigido a la población discapacitada. </t>
  </si>
  <si>
    <t>• Adecuar en el cuatrienio 8 escenarios deportivos de área rural y urbana para la práctica del deporte, la recreación y aprovechamiento del tiempo libre de la población del Municipio.</t>
  </si>
  <si>
    <t xml:space="preserve">• Construir en el cuatrienio un escenario deportivo en cofinanciación con el departamento o nación para la práctica del deporte municipal. </t>
  </si>
  <si>
    <t xml:space="preserve">• Crear y apoyar en el actual gobierno la escuela de música municipal con la participación de la población pazariporeña. </t>
  </si>
  <si>
    <t xml:space="preserve">• Apoyo a 3 programas de expresión cultural y artística al año dirigidos a la población municipal. </t>
  </si>
  <si>
    <t>• Apoyar 5 eventos culturales estudiantiles al año en las instituciones educativas del municipio.</t>
  </si>
  <si>
    <t>• Apoyo a 3 eventos culturales del orden municipal por año para dar cobertura a la población urbana y rural del municipio.</t>
  </si>
  <si>
    <t>• En el cuatrienio realizar un (1) evento de reconocimiento a cultores municipales.</t>
  </si>
  <si>
    <t>• Una biblioteca pública Municipal adecuada, dotada y funcionando, dirigida a atender la población urbana del municipio.</t>
  </si>
  <si>
    <t>• Realizar 4 eventos al año que promocione la lectura a niñas, niños y adolescentes del municipio.</t>
  </si>
  <si>
    <t>• Para los 4 años una dotación de material bibliográfico a ludotecas municipales para promocionar la lectura en niños y niñas inscritos en el programa.</t>
  </si>
  <si>
    <t>Aseguramiento al Régimen Subsidiado</t>
  </si>
  <si>
    <t>• Promoción, identificación y priorización a la población  elegible en el SGSSS en el Municipio de Paz de Ariporo.</t>
  </si>
  <si>
    <t>• Garantizar el 100%  de los equipos de cómputo, tecnología y recurso humano necesario para la operatividad de la administración del SGSSS en el Municipio de Paz de Ariporo.</t>
  </si>
  <si>
    <t>• Celebración de un contrato anual de interventoría al SGSSS</t>
  </si>
  <si>
    <t>• Fortalecer y promocionar la Estrategia AIEPI en sus tres componentes, comunitario, local y clínico en el periodo 2012-2015.</t>
  </si>
  <si>
    <t>• Fortalecer la sala ERA institucional para el cuatrienio.</t>
  </si>
  <si>
    <t>• Una (1) estrategia de información a la población rural y urbana del Municipio de Paz de Ariporo para el reconocimiento de las 15 Unidades de Rehidratación Oral y Unidades de Atención de Infecciones Respiratorias Agudas Comunitarias (UROCS Y UAIRACS), por año en el periodo 2012-2015.</t>
  </si>
  <si>
    <t>• Realizar 4 programas integrales de seguridad alimentaria dirigidos a niños menores de 10 años con algún grado de mal nutrición en el Municipio de Paz de Ariporo.</t>
  </si>
  <si>
    <t>• Fortalecer y Promocionar la estrategia IAMI (instituciones amigas de la mujer y la infancia) en las IPS que operan en el Municipio.</t>
  </si>
  <si>
    <t>• Fortalecer y promocionar en las IPS y consultorios presentes en el Municipio de Paz de Ariporo, el programa canguro para la atención del recién nacido de bajo peso al nacer.</t>
  </si>
  <si>
    <t>• Capacitar en lactancia exclusiva y alimentación complementaria a 200 núcleos familiares con menores de dos años cada año.</t>
  </si>
  <si>
    <t>• Lograr que el 80% de las EPS del municipio de Paz de Ariporo cumplan los indicadores de la norma técnica en atención a Salud infantil anualmente.</t>
  </si>
  <si>
    <t>• Establecer una estrategia de información, educación y comunicación para la promoción de hábitos higiénicos, derechos y deberes en salud bucal, y prevención de factores de riesgo incluida la fluorosis, en los NNA  en 7 instituciones y Centros de Desarrollo Infantil de las áreas urbana y rural del  municipio de Paz de Ariporo en el periodo 2012-2015. (1 actividad por año)por año)</t>
  </si>
  <si>
    <t>• Implementar 10 Estrategias de IEC a las gestantes, padres y cuidadores en  promoción a los servicios de salud bucal en menores de un año, prevención de la preclampsia en gestantes, promoción de derechos y deberes, factores protectores para la salud bucal y resaltar la importancia del cuidado del sexto molar en el municipio de Paz de Ariporo para el periodo 2012-2015.</t>
  </si>
  <si>
    <t>• Implementar, socializar y realizar seguimiento al plan de seguridad alimentaria y nutricional aprobado en la vigencia anterior en el municipio de Paz de Ariporo.</t>
  </si>
  <si>
    <t>• 1200  núcleos familiares con niños menores de 5 años capacitados en la estrategia vacunación sin Barreras.</t>
  </si>
  <si>
    <t>• Desarrollar acciones del programa Plan Ampliado de Inmunizaciones (Jornadas de vacunación, censo, entrega de insumos, monitoreo rápido de cobertura, etc.)</t>
  </si>
  <si>
    <t xml:space="preserve">• Realizar canalización y seguimiento de 400 gestantes por año para que acudan a los servicios de salud (Control prenatal, exámenes de laboratorio de primer y segundo nivel, ecografías, esquemas de vacunación completos, canalización al control prenatal, clasificación del riesgo - CLAP y canalización al parto institucional para atención por personal idóneo) y sean beneficiadas con complementos nutricionales en el periodo 2012-2015. </t>
  </si>
  <si>
    <t>• Capacitación para la atención del parto no institucional y fortalecimiento de la estrategia para identificación de las gestantes de alto riesgo y su remisión para parto institucional para el 100% de las parteras del municipio de Paz de Ariporo. (1 actividad al año)</t>
  </si>
  <si>
    <t>• Una jornada anual de Capacitación al personal de salud de cada IPS presente en el Municipio por año para el desarrollo de actividades de atención integral materno infantil, atención al control prenatal, parto y postparto, emergencias obstétricas e interrupción voluntaria del embarazo.</t>
  </si>
  <si>
    <t>• Implementación de 1 red social para la información y comunicación de la importancia de la atención del parto institucional, de la lactancia materna exclusiva y complementaria, cuidados del recién nacido y promoción de los derechos y deberes en las mujeres gestantes del área urbana y rural y resguardo indígena del municipio de Paz de Ariporo en el periodo 2012-2015.</t>
  </si>
  <si>
    <t xml:space="preserve">• Anualmente Implementar una estrategia IEC para promocionar la toma de citología cervicouterina y autoexamen de seno a las mujeres del Municipio de Paz de Ariporo. (incluyendo en la estrategia el seguimiento al diagnóstico y tratamiento de cáncer de cuello uterino y cáncer de mama). </t>
  </si>
  <si>
    <t>• Coordinar con las EPS e IPS y secretaría de Salud Departamental Jornadas de asesoría y toma de citologías.</t>
  </si>
  <si>
    <t>• Implementar un programa por año de educación sexual para los adolescentes que asisten a las Instituciones educativas del Municipio de Paz de Ariporo.</t>
  </si>
  <si>
    <t>• 1 Acompañamiento anual para la continuidad del programa “servicios amigables para jóvenes y adolescentes” fortaleciendo la sana sexualidad en las IPS´s presentes en el Municipio para el periodo 2012-2015.</t>
  </si>
  <si>
    <t>• 36 Acciones de demanda inducida para promoción, utilización y entrega de métodos de planificación familiar, eliminación de barreras, teniendo en cuenta el enfoque diferencial, en coordinación con las EPS e IPS presentes en el Municipio.</t>
  </si>
  <si>
    <t>• Implementar una estrategia anual de identificación de poblaciones vulnerables, inducción a la demanda hacia los servicios de tamizaje, deteccción y tratamiento de los riesgos y daños en salud sexual y reproductiva para el período 2012 - 2015 e IEC para la promoción y prevención de enfermedades de transmisión sexual.</t>
  </si>
  <si>
    <t>• Coordinar con las EPS e IPS y secretaría de Salud Departamental 2 Jornadas de asesoría y toma de pruebas de Infecciones de transmisión sexual - ITS incluido el VIH/SIDA fomentando el uso de métodos anticonceptivos para el hombre.</t>
  </si>
  <si>
    <t>• Contribuir a través de 8 acciones en la implementación del plan de respuesta intersectorial VIH/SIDA.</t>
  </si>
  <si>
    <t>• Cuatro estrategias de IEC en el cuatrienio para la promoción del buen trato, derechos de la infancia, prevención del maltrato infantil, abuso sexual, violencia intrafamiliar, trastornos mentales, alimenticios, y consumo de sustancias psicoactivas; dirigidas a población y mujeres múltiplemente excluidas de Paz de Ariporo en el periodo 2012-2015.</t>
  </si>
  <si>
    <t>• 1 Capacitación anual al personal de salud de las IPS, consultorios y Red del Buen Trato, y Consejo de política social del municipio de Paz de Ariporo para la detección temprana de trastornos mentales, trastornos alimenticios, la atención de pacientes en crisis psicológica y psiquiátrica, convivencia ciudadana, buen trato, valores éticos, identificación de los factores de riesgo de violencia intrafamiliar, maltrato infantil, abuso sexual, consumo de sustancias, intentos suicidas y suicidio consumado</t>
  </si>
  <si>
    <t>• Realizar un tamizaje en salud mental para detección temprana, canalización, seguimiento de los factores de riesgo protectores y rehabilitación comunitaria.</t>
  </si>
  <si>
    <t>• Fortalecimiento de las acciones de detección de sustancias psicoactivas y manejo del abuso sexual.</t>
  </si>
  <si>
    <t>• Apoyo y acompañamiento a las actividades que desarrolle la Red del Buen Trato.</t>
  </si>
  <si>
    <t xml:space="preserve">• Promover el desarrollo de acciones continuas de tamizaje de los factores de riesgo para las enfermedades crónicas no transmisibles en las IPS del municipio de Paz de Ariporo en el periodo 2012-2015.  </t>
  </si>
  <si>
    <t>• Desarrollo de 1 Estrategia anual de Instituciones Educativas, espacios de trabajo y espacios públicos libres de humo.</t>
  </si>
  <si>
    <t>• Promover y capacitar en estilos de dieta saludable en el 70% de comedores y restaurantes públicos y de las empresas e instituciones de trabajo durante el cuatrienio.</t>
  </si>
  <si>
    <t>• Promover 1 acción anual de sensibilización e información a la comunidad para la prevención de accidentes por envenenamiento en el hogar, la prevención de la contaminación de alimentos y la disposición adecuada de residuos sólidos.</t>
  </si>
  <si>
    <t xml:space="preserve">• Capacitar en 1 jornada de educación para la prevención de agresiones por animal, accidente ofídico y lonómico, en los grados noveno, décimo y undécimo de un colegio del municipio de Paz de Ariporo, al año. </t>
  </si>
  <si>
    <t>• Mantener la vigilancia en Salud Pública conforme a la normatividad vigente (SIVIGILA)</t>
  </si>
  <si>
    <t>• Mantener la vigilancia e implementar acciones inmediatas al 100% ante la ocurrencia de brotes o epidemias de los eventos de salud pública que se presenten en el Municipio durante el cuatrienio.</t>
  </si>
  <si>
    <t>• Un plan decenal de salud pública para el municipio de Paz de Ariporo, formulado, concertado, aprobado  e implementado según  vigencia 2012-2015, teniendo en cuenta el enfoque diferencial, poblacional y de determinantes, en el año 2013.</t>
  </si>
  <si>
    <t>• Apoyar la Implementación de la estrategia nacional de cero a siempre.</t>
  </si>
  <si>
    <t>• Desarrollar un programa anual de Escuela de Padres orientado a beneficiarios de las ludotecas municipales.</t>
  </si>
  <si>
    <t>• Realizar en el cuatrienio un diagnóstico y caracterización de la línea base de NNA del  municipio.</t>
  </si>
  <si>
    <t>• Elaborar y Adoptar la política de infancia y adolescencia Paz de Ariporo 2012-2015 aprobada y articulada con plan de desarrollo.</t>
  </si>
  <si>
    <t>• Realizar 1 Campaña anual promoción y protección de los derechos de los niños y niñas del municipio.</t>
  </si>
  <si>
    <t>• Desde el primer año conformar la Mesa Técnica y/o Comisión Intersectorial Municipal para la Primera Infancia.</t>
  </si>
  <si>
    <t>• Gestionar la construcción, dotación y puesta en funcionamiento de  un Centro de Desarrollo Infantil durante el cuatrienio.</t>
  </si>
  <si>
    <t>• Anualmente fortalecer el programa "Generaciones con Bienestar" en concordancia con los lineamientos del ICBF.</t>
  </si>
  <si>
    <t>• Programa de asistencia a la orientación, vocación y proyecto de vida de los adolescentes del municipio.</t>
  </si>
  <si>
    <t>• Apoyar la elección del Consejo Municipal de Juventudes.</t>
  </si>
  <si>
    <t>• Elaborar y socializar la política pública de juventudes.</t>
  </si>
  <si>
    <t>• Durante el cuatrienio desarrollar un evento para fortalecer iniciativas de redes de información y comunicación juvenil.</t>
  </si>
  <si>
    <t>• Desarrollar 2 programas durante el cuatrienio para fortalecer iniciativas productivas de jóvenes emprendedores del Municipio.</t>
  </si>
  <si>
    <t>• Realizar la  caracterización e implementar un sistema de Información del adulto mayor del Municipio.</t>
  </si>
  <si>
    <t>• En el cuatrienio realizar un mantenimiento, adecuación o construcción en el centro de bienestar o centro de vida para beneficiar al adulto mayor del municipio.</t>
  </si>
  <si>
    <t>• Garantizar el cuido y la atención integral de los adultos mayores beneficiarios del centro de bienestar hogar mi ranchito, y desarrollar un programa anual de atención social en el centro día.</t>
  </si>
  <si>
    <t>• En el periodo de gobierno elaborar la política pública municipal del Adulto Mayor.</t>
  </si>
  <si>
    <t>Superación de la Pobreza de las Familias y Atención a las Mujeres del Municipio</t>
  </si>
  <si>
    <t>• Para el cuatrienio ampliar cobertura en un 4% a menores entre 0 y 7 años que no tienen registro civil, niños entre 7 y 18 años que no tienen tarjeta de identidad, y las personas mayores de 18 años tienen cédula o contraseña certificada que son beneficiarios de la estrategia unidos del municipio.</t>
  </si>
  <si>
    <t>• Al finalizar el periodo ampliar la cobertura de un 10% de los hombres entre 18 y 50 años que no tienen libreta militar y que son beneficiarios de la estrategia unidos.</t>
  </si>
  <si>
    <t>• En el cuatrienio el 100% de las familias estrategia unidos incluidas en el SISBEN y que tiene registrada la información personal de cada uno de sus miembros.</t>
  </si>
  <si>
    <t>• Incrementar un 2% Los niños y niñas menores de 5 años vinculados con el programa Red Unidos para ser atendidos con algún programa de atención integral en cuidado, nutrición y educación inicial.</t>
  </si>
  <si>
    <t>• Cada año Incrementar el acceso en un 1% de Los menores en edad escolar (desde los 5 hasta los 17 años), que no hayan terminado el ciclo básico (hasta 9º grado) y que son beneficiarios del programa Red Unidos.</t>
  </si>
  <si>
    <t>• En el cuatrienio gestionar  programas de formación para el trabajo dentro del municipio dirigida a la población vinculada a la Estrategia Red Unidos.</t>
  </si>
  <si>
    <t>• Realizar un convenio para la operación y funcionamiento del programa más familias en acción durante el cuatrienio, conforme a los lineamientos del DPS.</t>
  </si>
  <si>
    <t>• Realizar un encuentro anual de madres titulares beneficiarias del programa más familias en acción.</t>
  </si>
  <si>
    <t>• Garantizar la participación a un encuentro anual departamental de madres líderes del programa más familias en acción.</t>
  </si>
  <si>
    <t>• Realizar un programa de registro a beneficiarios de más familias en acción.</t>
  </si>
  <si>
    <t>• Desarrollar un programa de bancarización a través de la promoción de la banca comunal orientado a la población inmersa en la Estrategia Unidos.</t>
  </si>
  <si>
    <t>Prevención y erradicación del trabajo infantil y sus peores formas.</t>
  </si>
  <si>
    <t>• Realizar la identificación, caracterización y seguimiento a la población víctima del trabajo infantil, sus peores formas y del joven trabajador en el municipio de Paz de Ariporo.</t>
  </si>
  <si>
    <t>• Para la vigencia del actual gobierno definir e implementar una estrategia para Prevenir y Erradicar las Peores Formas de Trabajo Infantil y Proteger al Joven Trabajador, en el marco de la normatividad vigente.</t>
  </si>
  <si>
    <t>• Para el último año del actual gobierno, garantizar la asistencia y permanencia educativa del 10% de los NNA identificados en las peores formas de trabajo infantil, con especial atención a los beneficiarios del programa Red Unidos.</t>
  </si>
  <si>
    <t>Atención a la mujer y la familia en equidad de género.</t>
  </si>
  <si>
    <t>• Desarrollar un evento anual sobre derechos, deberes, equidad de género y la prevención de la violencia intrafamiliar.</t>
  </si>
  <si>
    <t>• Elaborar la política municipal de La Mujer.</t>
  </si>
  <si>
    <t>• Crear y apoyar los comités de Familia y La Mujer pazariporeña.</t>
  </si>
  <si>
    <t>• Organizar un evento al año para la promoción de proyectos productivos de las mujeres del municipio</t>
  </si>
  <si>
    <t>• Implementar y desarrollar un programa anual que incluya actividades ocupacionales,  culturales y  recreativas para los discapacitados.</t>
  </si>
  <si>
    <t>• En el cuatrienio beneficiar al 10% de discapacitados que se encuentren en condiciones de alta vulnerabilidad con la entrega de  ayudas técnicas.</t>
  </si>
  <si>
    <t>• En el segundo año de gobierno elaborar la política pública municipal de discapacidad.</t>
  </si>
  <si>
    <t>• Durante el cuatrienio realizar la obra de terminación y puesta en marcha del palacio municipal.</t>
  </si>
  <si>
    <t>• Construcción de cuatro parques recreativos dispuestos para la población de NNA del municipio en el periodo del actual Gobierno.</t>
  </si>
  <si>
    <t>• Construir 600 m2 de andenes para el área urbana del municipio.</t>
  </si>
  <si>
    <t>• Realizar diseño, adecuación, mantenimiento y/o construcción al equipamiento municipal cada año.</t>
  </si>
  <si>
    <t>Infraestructura Vial</t>
  </si>
  <si>
    <t>• Durante el gobierno se pavimentan 5 Kilómetros de vías urbanas orientadas a la interconexión de los barrios del municipio.</t>
  </si>
  <si>
    <t>• Realizar el mantenimiento, conservación y optimización de 20 km de las vías urbanas del municipio.</t>
  </si>
  <si>
    <t>• Realizar construcción, mantenimiento, conservación y/o optimización de 100 km de las vías terciarias del municipio.</t>
  </si>
  <si>
    <t>• Realizar la construcción de  20 obras de arte en las vías rurales del municipio.</t>
  </si>
  <si>
    <t>Servicios Públicos Domiciliarios para beneficio de la Comunidad</t>
  </si>
  <si>
    <t>• Durante este gobierno se realiza una obra de intervención para la protección de las quebradas La Motuz y Agua Blanca que surte el acueducto municipal.</t>
  </si>
  <si>
    <t>• Para la vigencia de este gobierno se realiza el estudio, diseño y construcción de un paso de la línea de conducción del rio Ariporo.</t>
  </si>
  <si>
    <t>• Terminar La Planta de Tratamiento de Agua Potable área urbana del municipio de Paz de Ariporo con apoyo de la gobernación y/o el  Ministerio  del Ambiente y Desarrollo Sostenible.</t>
  </si>
  <si>
    <t>• En los cuatro años, ampliación en un 1% de las redes del sistema de acueducto del municipio de Paz de Ariporo.</t>
  </si>
  <si>
    <t>• Construcción de 2 sistemas de acueducto veredales que garanticen la ampliación de cobertura y accesos a agua potable a la población rural del municipio durante los 4 años de gobierno.</t>
  </si>
  <si>
    <t>• En el segundo año elaboración del plan maestro de acueducto del municipio de Paz de Ariporo.</t>
  </si>
  <si>
    <t>• Implementación de un programa de reducción del consumo del recurso hídrico en el municipio.</t>
  </si>
  <si>
    <t>• En el segundo año Instalar un sistema de macro medidores en la red de distribución del acueducto urbano del municipio.</t>
  </si>
  <si>
    <t>• Construir, ampliar y optimizar los sistemas de acueducto del sector rural en un 2%.</t>
  </si>
  <si>
    <t>• En el cuatrienio construir la planta de tratamiento de aguas residuales para el área urbana del municipio de paz de Ariporo en apoyo de la Gobernación y el Ministerio de Vivienda Ciudad y Territorio</t>
  </si>
  <si>
    <t>• Ampliar y optimizar el sistema de alcantarillado del municipio de Paz de Ariporo en un 2% a lo largo del periodo de gobierno.</t>
  </si>
  <si>
    <t>• En el segundo año realizar los estudios y diseños para la terminación del sistema de alcantarillado pluvial.</t>
  </si>
  <si>
    <t>• En la vigencia de este gobierno compra y legalización de 6 hectáreas en  predios del municipio de paz de Ariporo para la recolección y transporte de aguas lluvias.</t>
  </si>
  <si>
    <t>• En el segundo año elaboración del plan maestro de Alcantarillado 2012-2042 del municipio.</t>
  </si>
  <si>
    <t>• Construir, ampliar y optimizar los sistemas de saneamiento básico del sector rural en un 2%.</t>
  </si>
  <si>
    <t>• Construcción de 300 unidades sanitarias en el área rural del Municipio de Paz de Ariporo.</t>
  </si>
  <si>
    <t>• En el cuatrienio adecuar y poner en funcionamiento el centro de residuos sólidos municipal.</t>
  </si>
  <si>
    <t>• Ampliar el parque automotor en un vehículo para aumentar la frecuencia de recolección en el primer año.</t>
  </si>
  <si>
    <t>Subsidio a los Servicios de Acueducto, Alcantarillado y Aseo</t>
  </si>
  <si>
    <t>• Garantizar el Subsidio del Fondo de Solidaridad y Redistribución del Ingreso Acueducto, Alcantarillado y Aseo para los 4 años de gobierno.</t>
  </si>
  <si>
    <t>• En el cuatrienio realizar la ampliación de 20 kilómetros de las Redes Eléctricas del área rural del municipio en convenio con la gobernación.</t>
  </si>
  <si>
    <t>• En el cuatrienio ampliar las redes eléctricas en 2 Km del área urbana del Municipio.</t>
  </si>
  <si>
    <t>• Realizar el mantenimiento, optimización y adecuación anual al sistema de alumbrado público del Municipio.</t>
  </si>
  <si>
    <t>• Instalar 5 unidades de Sistemas alternos de Energía Eléctrica en el área rural del Municipio.</t>
  </si>
  <si>
    <t xml:space="preserve">• Mantener el Servicio de Energía eléctrica a zonas no interconectadas del Municipio. </t>
  </si>
  <si>
    <t>AMBIENTAL</t>
  </si>
  <si>
    <t>AGROPECUARIO</t>
  </si>
  <si>
    <t>• Realizar la ampliación en 10 has de cultivos de plátano, a través de técnicas de manejo eficiente.</t>
  </si>
  <si>
    <t>• Realizar la Implementación de 10 biodigestores que contribuyan a la generación de abonos orgánicos para pequeños cultivos, huertas caceras y la producción de fuentes alternativas de energía.</t>
  </si>
  <si>
    <t>• A partir del segundo año de gobierno Implementar  240 huertas caseras urbanas como alternativa de seguridad alimentaria.</t>
  </si>
  <si>
    <t>• Establecimiento de 10 hectáreas de cacao para beneficiar a pequeños y medianos productores.</t>
  </si>
  <si>
    <t>• Implementar un programa de asistencia técnica para mejorar la calidad, productividad y rentabilidad del sector agropecuario del municipio.</t>
  </si>
  <si>
    <t>• Para el cuatrienio realizar la implementación y operación de la planta de beneficio animal del municipio.</t>
  </si>
  <si>
    <t>Veredas caracterizadas</t>
  </si>
  <si>
    <r>
      <rPr>
        <sz val="7"/>
        <rFont val="Times New Roman"/>
        <family val="1"/>
      </rPr>
      <t xml:space="preserve"> </t>
    </r>
    <r>
      <rPr>
        <sz val="12"/>
        <rFont val="Century Gothic"/>
        <family val="2"/>
      </rPr>
      <t>Identificar los sistemas productivos agropecuarios en 15 veredas del municipio de Paz de Ariporo.</t>
    </r>
  </si>
  <si>
    <t>• A partir del primer año fortalecer el Consejo Municipal de Desarrollo Rural fomentando la participación de la mujer para que contribuya al desarrollo sostenible del área rural del municipio.</t>
  </si>
  <si>
    <t>Planta de Beneficio animal funcionando</t>
  </si>
  <si>
    <t>• Cada año realizar cobertura en vacunación de enfermedades de control oficial al sector pecuario del municipio.</t>
  </si>
  <si>
    <t>• En convenio con la gobernación implementar un programa  de mejoramiento genético en la ganadería del municipio, mediante inseminación artificial dirigido a 150 pequeños ganaderos del municipio.</t>
  </si>
  <si>
    <t>• Con apoyo de la empresa privada, implementar un programa de producción bovina sostenible que beneficie a 15 fincas ganaderas del municipio.</t>
  </si>
  <si>
    <t>• Desarrollar en el cuatrienio un programa de fomento y apoyo a proyectos pecuarios con especies menores para pequeños y medianos productores y productoras del municipio.</t>
  </si>
  <si>
    <t>• Durante los 4 años establecer un banco de proteínas con leguminosas nativas en 10 fincas de la sabana inundable.</t>
  </si>
  <si>
    <t>Fincas beneficiadas</t>
  </si>
  <si>
    <t>APOYO A LA VACUNACIÓN PARA LA PREVENCIÓN DE AFTOSA, TBC BOVINA  Y BRUCELOSIS, Y PRUEBAS DIAGNÓSTICAS EN BRUCELOSIS Y TBC BOVINA.</t>
  </si>
  <si>
    <t>• Apoyo a la creación y asistencia de 5 pequeñas o medianas empresas del municipio durante el actual gobierno.</t>
  </si>
  <si>
    <t>• A partir del segundo año desarrollar un programa de emprendimiento empresarial dirigido a nuevos empresarios y empresarias del municipio.</t>
  </si>
  <si>
    <t>• Desarrollar cada año una feria comercial municipal dirigida a productores, comerciantes y empresarios del municipio.</t>
  </si>
  <si>
    <t>• 10 Pymes y MyPimes se capacitan para ofertar productos y servicios al sector minero energético.</t>
  </si>
  <si>
    <t>• En cooperación con la empresa privada conformación de 10 bancos comunales en el cuatrienio dirigidos a juntas de acción comunal del Municipio.</t>
  </si>
  <si>
    <t>• Establecer la ruta turística del Municipio</t>
  </si>
  <si>
    <t>Ruta turística del Municipio establecida</t>
  </si>
  <si>
    <t xml:space="preserve">• Realizar el diseño, creación y promoción de un Documental Paz de Ariporo Turístico, orientado a promocionar la oferta turística municipal. </t>
  </si>
  <si>
    <t>• Para el tercer año de gobierno crear un calendario turístico y folclórico para la promoción del arte y la cultura del municipio.</t>
  </si>
  <si>
    <t>Calendario Realizado</t>
  </si>
  <si>
    <t>JUSTICIA, CONVIVENCIA Y SEGURIDAD CIUDADANA</t>
  </si>
  <si>
    <t>Justicia y Seguridad Ciudadana</t>
  </si>
  <si>
    <t>• Socializar e Implementar el Plan Integral de Convivencia y Seguridad Ciudadana</t>
  </si>
  <si>
    <t>• Reducir en un 10% anual los delitos de mayor impacto en área rural y urbana de municipio</t>
  </si>
  <si>
    <t xml:space="preserve">• Realizar la dotación de equipos, raciones, adecuación y/o mantenimiento de cuarteles y otras instalaciones,  suministro de combustible, mantenimiento de vehículos y servicios personales a los organismos de seguridad que hacen presencia en el municipio. </t>
  </si>
  <si>
    <t>• En acompañamiento de los organismos de seguridad e instituciones de justicia realizar una campaña anual para la reducción de los factores de riesgo como uso ilegal de armas, accidentalidad vial, consumo de alcohol, drogas y reducción del uso de la pólvora en municipio.</t>
  </si>
  <si>
    <t>• Creación y puesta en funcionamiento del Sistema de Información para el registro control y seguimiento a la información de violencia y delincuencia al interior del municipio durante el presente gobierno.</t>
  </si>
  <si>
    <t>• Elaboración y ajuste al plan de convivencia ciudadana dirigido a la población urbana y rural del Municipio.</t>
  </si>
  <si>
    <t>Hogar de paso establecido</t>
  </si>
  <si>
    <t>PREVENCIÓN Y ATENCIÓN DE DESASTRES</t>
  </si>
  <si>
    <t>• Para cada año de gobierno se activara el CMGR constituido por órganos municipales en procura de prevenir desastres.</t>
  </si>
  <si>
    <t>• Para el cuatrienio, elaboración del documento Plan Municipal de Gestión del Riesgo y socializado con los ciudadanos.</t>
  </si>
  <si>
    <t>• Para la vigencia del actual gobierno, desarrollo de una Estrategia de respuesta ante emergencias y desastres y socialización con la comunidad.</t>
  </si>
  <si>
    <t>• Elaboración del Plan comunitario para la gestión del riesgo orientado a las comunidades de área rural y urbana del municipio para el actual gobierno.</t>
  </si>
  <si>
    <t>• Constitución del fondo Municipal de Gestión del riesgo orientado a atender situaciones de emergencias y desastres de la comunidad reconocida como afectada.</t>
  </si>
  <si>
    <t>• Inclusión en el PBOT la caracterización y mapeo de áreas de alto riesgo, zonas vulnerables, tipo de amenaza y población afectada del municipio.</t>
  </si>
  <si>
    <t>• Implementar un Sistema de Alerta Temprana, producido y reconocido por la población urbana y rural de Municipio para la atención de emergencias y desastres</t>
  </si>
  <si>
    <t>• Programa de capacitación para líderes de las comunidades en atención y prevención de emergencias y desastres.</t>
  </si>
  <si>
    <t>• Programa para la creación y entrenamiento de capacidades locales con la población del municipio en los próximos 4 años.</t>
  </si>
  <si>
    <t>• Capacitar al menos una vez en este gobierno a actores comunales del área rural y urbana en Primeros Auxilios.</t>
  </si>
  <si>
    <t>• Adecuación, mantenimiento y/o construcción de las sedes para organismos de socorro: Bomberos y Defensa Civil del municipio durante los 4 años de gobierno.</t>
  </si>
  <si>
    <t>• Durante el cuatrienio realizar las dotaciones de equipos, elementos y transporte a los organismos de socorro del municipio necesarios para la atención de emergencias y desastres.</t>
  </si>
  <si>
    <t>• Realizar la entrega de Ayudas Humanitarias a la población afectada por fenómenos naturales y/o antrópicos</t>
  </si>
  <si>
    <t xml:space="preserve">DESARROLLO COMUNITARIO </t>
  </si>
  <si>
    <t>Desarrollo Comunitario y Atención Ciudadana</t>
  </si>
  <si>
    <t>Participación Comunitaria de Orden y Progreso</t>
  </si>
  <si>
    <t>• Cada año, un  programa de apoyo para atender la población víctima del conflicto y participantes, con enfoque de género, para garantizar el restablecimiento de sus derechos.</t>
  </si>
  <si>
    <t xml:space="preserve">• Un programa de apoyo y acompañamiento permanente a las juntas de acción comunal y a veedurías ciudadanas del municipio. </t>
  </si>
  <si>
    <t>• Un programa de apoyo anual dirigido a la atención de la población indígena del municipio para los 4 años de Gobierno.</t>
  </si>
  <si>
    <t>FORTALECIMIENTO INSTITUCIONAL</t>
  </si>
  <si>
    <t>APOYO INTEGRAL AL ADULTO MAYOR DEL MUNICIPIO DE PAZ DE ARIPORO</t>
  </si>
  <si>
    <t>ATENCIÓN A LA MUJER Y LA FAMILIA</t>
  </si>
  <si>
    <t>m2 de andenes construidos</t>
  </si>
  <si>
    <t>Unidades de sistemas alternos instalados</t>
  </si>
  <si>
    <t>Evento anual</t>
  </si>
  <si>
    <t>Comités de Familia y Mujer creados y apoyados</t>
  </si>
  <si>
    <t>Evento de promooción de proyectos productivos</t>
  </si>
  <si>
    <t>Estudios, Diseños, Construcción, ampliación y/o mantenimiento al Sistema de Alcantarillado Sanitario y Pluvial.</t>
  </si>
  <si>
    <t>Estudios, Diseños, Construcción, ampliación y/o mantenimiento al Sistema de Acueducto del Municipio de Paz de Ariporo.</t>
  </si>
  <si>
    <t>Proyecto Adecuación y Operación de la Planta de Tratamiento de Residuos solidos</t>
  </si>
  <si>
    <t>Proyecto Ampliación del Parque Automotor</t>
  </si>
  <si>
    <t>Estudios, Diseños Construcción, conservación y/o mantenimiento   de vías del Municipio de Paz de Ariporov</t>
  </si>
  <si>
    <t>Estudios, diseños Construcción, mantenimiento y/o adecuación del equipameniento municipal.</t>
  </si>
  <si>
    <t>Subsidio del Fondo de Solidaridad y Redistribución del Ingreso para Acueducto, Alcantarillado y Aseo.</t>
  </si>
  <si>
    <t>_</t>
  </si>
  <si>
    <t>Puntos Vive Digital funcionando</t>
  </si>
  <si>
    <t>Corredor de internet gratuito instalado</t>
  </si>
  <si>
    <t xml:space="preserve"> identificación, caracterización y seguimiento a la población víctima del trabajo infantil, sus peores formas y del joven trabajador </t>
  </si>
  <si>
    <t>Porcentaje de asistencia y permanencia educativa  de los NNA identificados en las peores formas de trabajo infantil, con especial atención a los beneficiarios del programa Red Unidos.</t>
  </si>
  <si>
    <t>Mantenimiento y adecuación realizado.</t>
  </si>
  <si>
    <t>Servicio eléctrico en ZNI funcionando</t>
  </si>
  <si>
    <t>Ganaderos beneficiados</t>
  </si>
  <si>
    <t>Numero de Programas Implementados</t>
  </si>
  <si>
    <t>Cobertura en vacunación realizada</t>
  </si>
  <si>
    <t>Numero de Pymes y Mypimes Capacitados</t>
  </si>
  <si>
    <t>Sedes Construidas y / o mantenidas</t>
  </si>
  <si>
    <t>BIENESTAR SOCIAL</t>
  </si>
  <si>
    <t>AGRICULTURA</t>
  </si>
  <si>
    <t>GOBIERNO</t>
  </si>
  <si>
    <t>TESORERÍA</t>
  </si>
  <si>
    <t>En cooperación con el Departamento, durante los dos primeros años asistir 7000 NNA y para 2014 y 2015 beneficiar anualmente a 1000 NNA en alimentación escolar.</t>
  </si>
  <si>
    <t>|</t>
  </si>
  <si>
    <t>Educación y Comunicación Ambiental</t>
  </si>
  <si>
    <t>Fortalecimiento y mantenimiento del Comité Interinstitucional de Educación Ambiental CIDEA</t>
  </si>
  <si>
    <t>Apoyo anual para la implementación de Proyectos Ambientales Escolares PRAE en tres (3) Instituciones Educativas</t>
  </si>
  <si>
    <t>Formular e implementar un Proyecto Ciudadano de Educación Ambiental PROCEDAS</t>
  </si>
  <si>
    <t>Desarrollar un proceso anual de formación-capacitación a la comunidad en los ejes agua, biodiversidad y cambio climático como apoyo al proceso de cultura ambiental.</t>
  </si>
  <si>
    <t>Implementar la estrategia Plan Verano e Invierno Ambiental.</t>
  </si>
  <si>
    <t>Implementar acciones de divulgación y comunicación como estrategia de Educación Ambiental.</t>
  </si>
  <si>
    <t xml:space="preserve">Número de Instituciones apoyadas para la implementación de PRAE </t>
  </si>
  <si>
    <t>Proyecto PROCEDAS formulado e implementado</t>
  </si>
  <si>
    <t>Proceso de formación-capacitación desarrollado a la comunidad en los ejes agua, biodiversidad y cambio climático como apoyo al proceso de cultura ambiental.</t>
  </si>
  <si>
    <t>Estrategia Plan verano e Invierno ambiental implementada</t>
  </si>
  <si>
    <t>Número de Acciones de divulgación y comunicación ambiental implementadas.</t>
  </si>
  <si>
    <t>Comité CIDEA fortalecido y mantenido</t>
  </si>
  <si>
    <t>IMPLEMENTACIÓN Y FORTALECIMIENTO DEL PROGRAMA EDUCACIÓN Y COMUNICACIÓN AMBIENTAL</t>
  </si>
  <si>
    <t>AGRICULTURA, GANADERÍA Y MEDIO AMBIENTE</t>
  </si>
  <si>
    <t>AGRICULTURAAGRICULTURA, GANADERÍA Y MEDIO AMBIENTE</t>
  </si>
  <si>
    <t>Planeación y Gestión del riesgo</t>
  </si>
  <si>
    <t>Número de unidades sanitarias construidas en el área rural.</t>
  </si>
  <si>
    <t>Obras de Intervención realizadas a las  quebradas la Motuz y Agua Blanca.</t>
  </si>
  <si>
    <t>Nuevos Km de redes de acueductos construidos</t>
  </si>
  <si>
    <t>Plan Maestro de Acueducto elaborado.</t>
  </si>
  <si>
    <t>Programa de reducción del consumo del Recurso Hídrico implementado.</t>
  </si>
  <si>
    <t>Sistemas de acueducto del sector rural ampliados y /o optimizados</t>
  </si>
  <si>
    <t>Número total de poblacion en extrema pobresa que es identificada</t>
  </si>
  <si>
    <t>Número de Hombres identificados en red juntos que reciben su libreta militar</t>
  </si>
  <si>
    <t>Número de Programas gestionados / Año.</t>
  </si>
  <si>
    <t>Logro 2014</t>
  </si>
  <si>
    <t>Desarrollar dos acciones de fortalecimiento en el marco de las jornadas de la ciencia en las instituciones educativas del Municipio.</t>
  </si>
  <si>
    <t>Creación y acompañamiento del Consejo Municipal de Ciencia, Tecnología e Innovación durante los cuatro años de gobierno, para la promoción de la ciencia, tecnología e innovación en los estudiantes del municipio.</t>
  </si>
  <si>
    <t xml:space="preserve">A través de acciones de gestión lograr que el departamento de Casanare cada año realice programas de alfabetización y educación para jóvenes en extra edad y adultos del Municipio. </t>
  </si>
  <si>
    <t>Número de acciones de fortalecimiento en las jornadas de la ciencia.</t>
  </si>
  <si>
    <t>Acuerdo Municipal de creación Y  del Concejo de Ciencia, tecnología  e innovación y concejo funcionando.</t>
  </si>
  <si>
    <t>Número de programas de alfabetización y educación realizados.</t>
  </si>
  <si>
    <t xml:space="preserve">Realizar un convenio interinstitucional con el ministerio de las tecnologías y las comunicaciones y la empresa privada para la instalación y conexión de internet con fibra </t>
  </si>
  <si>
    <t>Número de Convenios Firmados para el servicio de internet con Fibra Óptica.</t>
  </si>
  <si>
    <t xml:space="preserve">• Realizar un Convenio anual para garantizar la permanencia de los adultos mayores beneficiarios del hogar mi ranchito. </t>
  </si>
  <si>
    <t xml:space="preserve">Número de Convenios realizados para garantizar la permanencia de los adultos mayores beneficiarios del hogar mi ranchito. </t>
  </si>
  <si>
    <t>Número de programas desarrollados para la atención social del adulto mayor / año</t>
  </si>
  <si>
    <t>Política Pública del adulto mayor elaborada y adoptada</t>
  </si>
  <si>
    <t>Política Municipal de la Mujer</t>
  </si>
  <si>
    <t>• Caracterizar y carnetizar el 90% de la población discapacitada del Municipio de Paz de Ariporo</t>
  </si>
  <si>
    <t>• En el cuatrienio y en acompañamiento con el departamento construir, dotar y poner en funcionamiento el centro de discapacidad para fortalecer la inclusión social del discapacitado.</t>
  </si>
  <si>
    <t>Porcentaje de población discapacitada caracterizada y carnet</t>
  </si>
  <si>
    <t>Número de discapacitados atendidos anualmente</t>
  </si>
  <si>
    <t>Pública municipal de discapacidad elaborada.</t>
  </si>
  <si>
    <t>1Centro de Discapacidad construido, dotado y en funcionamiento.</t>
  </si>
  <si>
    <t>• En el cuatrienio realizar diseño, construcción y puesta en funcionamiento de la nueva planta de beneficio animal.</t>
  </si>
  <si>
    <t xml:space="preserve">• Al finalizar periodo de gobierno, realizar estudios y diseños del Museo de Historia y Artesano Llanero del Municipio. </t>
  </si>
  <si>
    <t>• Realizar los estudios y diseños para el establecimiento de una ciclo ruta ecológica dirigida a toda la población urbana del municipio de Paz de Ariporo.</t>
  </si>
  <si>
    <t>Planta de beneficio animal diseñada, construida y puesta en funcionamiento</t>
  </si>
  <si>
    <t>Estudios y diseños del Museo de Historia y Artesano Llanero</t>
  </si>
  <si>
    <t>Estudios y Diseños de ciclo ruta ecológica para la población del área urbana.</t>
  </si>
  <si>
    <t>Kilometros de pavimento mejorados el área Urbana.</t>
  </si>
  <si>
    <t>Km de vías terciarias mejoradas mediante construcción, mantenimiento, conservación y /o optimización.</t>
  </si>
  <si>
    <t>Numero de Obras de arte  Construidas.</t>
  </si>
  <si>
    <t>Estudios y diseños para la terminación del sistema de alcantarillado pluvial.</t>
  </si>
  <si>
    <t>Plan Maestro de Alcantarillado elaborado</t>
  </si>
  <si>
    <t>% de ampliación de los Sistemas de saneamiento básico del sector rural.</t>
  </si>
  <si>
    <t>Número de meses pagados a la ESP para el subsidio de AAA /año</t>
  </si>
  <si>
    <t>Kilometros de Redes Electricas ampliados</t>
  </si>
  <si>
    <t>En el periodo de gobierno adquirir 200 hectáreas en predios estratégicos para reservas de fuentes abastecedoras del recurso hídrico.</t>
  </si>
  <si>
    <t>Durante el presente gobierno, desarrollar un programa de protección a la microcuenca la motuz abastecedora del acueducto urbano del Municipio.</t>
  </si>
  <si>
    <t>Para el tercer año de gobierno realizar al menos un proyecto registrado en el plan integral de manejo para el cerro ZAMARICOTE y que beneficie a las veredas de influencia directa del municipio.</t>
  </si>
  <si>
    <t>Para el cuatrienio establecer un área protegida en el municipio en convenio con una entidad ambiental.</t>
  </si>
  <si>
    <t>Realizar una labor de intervención a las reservas naturales El Vainillal, Los
Boros, La pereza y Leche Miel.</t>
  </si>
  <si>
    <t>Durante el cuatrienio realizar una labor de intervención a las microcuencas Aguablanca y la Motuz.</t>
  </si>
  <si>
    <t>• Para el tercer año crear mediante acuerdo el comité municipal para el estudio, evaluación y seguimiento a las licencias expedidas por autoridades ambientales y seguimiento al sector minero energético.</t>
  </si>
  <si>
    <t>Hectáreas Compradas</t>
  </si>
  <si>
    <t>Programa de protección realizado.</t>
  </si>
  <si>
    <t>Área protegida establecida</t>
  </si>
  <si>
    <t>Reservas naturales intervenidas</t>
  </si>
  <si>
    <t>Microcuencas intervenidas</t>
  </si>
  <si>
    <t>Acuerdo del comité aprobado</t>
  </si>
  <si>
    <t>En el cuatrienio implementar 30 pozos profundos y/o molinos de viento para beneficiar a productores agropecuarios del municipio.</t>
  </si>
  <si>
    <t>Número de Pozos profundos y/o molinos implementados</t>
  </si>
  <si>
    <t>Gestionar la sistematización de la fuerza laboral del municipio en el área rural y urbana.</t>
  </si>
  <si>
    <t>Programa de sistematización de la fuerza laboral en funcionamiento.</t>
  </si>
  <si>
    <t>Elaboración y ajuste al plan de convivencia ciudadana dirigido a la población urbana y rural del Municipio.</t>
  </si>
  <si>
    <t>Realizar anualmente un programa de apoyo para la contratación del equipo comisaria de familia municipal.</t>
  </si>
  <si>
    <t>Realizar anualmente un programa de apoyo para la contratación del equipo de Inspección de Policía para atender a las familias del municipio.</t>
  </si>
  <si>
    <t>En convenio con los Municipios de la Zona Norte del Departamento puesta en funcionamiento del Centro de Atención Especializada a Menores Infractores de la ley penal durante los 4 años de gobierno.</t>
  </si>
  <si>
    <t>Establecer un hogar de paso como medida transitoria para el
restablecimiento de los derechos de NNA del municipio de Paz de Ariporo durante cada año del presente gobierno.</t>
  </si>
  <si>
    <t xml:space="preserve">Apoyar en la atención especializada a NNA con su derechos amenazados, inobservados o vulnerados, pertenecientes a la población con consumo de sustancias psicoactivas del municipio para el cuatrienio. </t>
  </si>
  <si>
    <t>Realizar fortalecimiento y seguimiento al Consejo Territorial de Política Social del municipio a partir del primer año.</t>
  </si>
  <si>
    <t>Plan de Convivencia elaborado y ajustado</t>
  </si>
  <si>
    <t>Equipo de comisaria de familia contratado</t>
  </si>
  <si>
    <t>Equipo de inspección de policia contratado</t>
  </si>
  <si>
    <t>Centro de Atención especializada funcionando</t>
  </si>
  <si>
    <t>Servicio de Atención especializada prestada a NNA con consumo de sustncias psicoactivas.</t>
  </si>
  <si>
    <t>Consejo de política Social fortalecido</t>
  </si>
  <si>
    <t>Realizar el Diagnóstico para la creación de la Oficina de Tránsito y Transporte Municipal.</t>
  </si>
  <si>
    <t>En el cuatrienio apoyar a la creación de la oficina de Tránsito y Transporte Municipal.</t>
  </si>
  <si>
    <t>En el cuatrienio se implementan las tecnologías necesarias para la optimización de los procesos internos, la sistematización de las áreas y los trámites en línea realizados por la comunidad.</t>
  </si>
  <si>
    <t>Durante el cuatrienio desarrollar acciones de apoyo a la gestión para el fortalecimiento de los procesos institucionales.</t>
  </si>
  <si>
    <t>Desarrollar un estudio para la optimización de las finanzas públicas</t>
  </si>
  <si>
    <t>Recuperar en un 30% la cartera morosa</t>
  </si>
  <si>
    <t>Incrementar en el 25% el recaudo de ingresos tributarios y no tributarios para el cuatrienio.</t>
  </si>
  <si>
    <t>Oficina de tránsito y transporte creada.</t>
  </si>
  <si>
    <t>Procesos optimizados mediante el uso de las TIC´s</t>
  </si>
  <si>
    <t>Acciones de apoyo desarrolladas para la gestión y el fortalecimiento de los procesos institucionales.</t>
  </si>
  <si>
    <t>Estudio Realizado para la optimización de las finanzas públicas</t>
  </si>
  <si>
    <t>PORCENTAJE RECUPERADO/ VALOR TOTAL  CARTERA MOROSA</t>
  </si>
  <si>
    <t>% INCREMENTADO (VALOR TOTAL RECAUDADO A 31/12/2011 POR INGRESOS CORRIENTES DE LA VIGENCIA ACTUAL / VALOR TOTAL RECAUDADO POR INGRESOS CORRIENTES DE LA VIGENCIA ANTERIOR)</t>
  </si>
  <si>
    <t>Diagnóstico realizado para la creación de la Oficina de Tránsito y Transporte Municipal.</t>
  </si>
  <si>
    <t>META DE RESULTADO</t>
  </si>
  <si>
    <t xml:space="preserve"> PAZ DE ARIPORO, SOLIDARIO CON OPORTUNIDADES PARA LA PAZ Y EL POSCONFLICTO</t>
  </si>
  <si>
    <t>SGR</t>
  </si>
  <si>
    <t>EJE</t>
  </si>
  <si>
    <t>POR EL CAMINO CORRECTO HACIA UNA SALUD INTEGRAL</t>
  </si>
  <si>
    <t xml:space="preserve">Desarrollar el componente de salud ambiental </t>
  </si>
  <si>
    <t xml:space="preserve">N° de componentes ambientales desarrollados </t>
  </si>
  <si>
    <t xml:space="preserve">Mantener en 0 la tasa de mortalidad EDA en menores de 5 años </t>
  </si>
  <si>
    <t xml:space="preserve">Tasa de mortalidad por EDA en menores de 5 años </t>
  </si>
  <si>
    <t xml:space="preserve">Mantener por debajo de 0,79 la prevalencia de diabetes mellitus en población de 18 a 69 años de edad </t>
  </si>
  <si>
    <t xml:space="preserve">Prevalencia de Diabetes mellitus </t>
  </si>
  <si>
    <t xml:space="preserve">0,79 </t>
  </si>
  <si>
    <t xml:space="preserve">&lt;=0,79 </t>
  </si>
  <si>
    <t xml:space="preserve">Mantener por debajo de 37,26 x 100.000 la tasa de mortalidad ajustada por edad por tumor maligno del cuello del útero </t>
  </si>
  <si>
    <t xml:space="preserve">Tasa de mortalidad ajustada por edad de tumor maligno de cuello del útero </t>
  </si>
  <si>
    <t xml:space="preserve">37,26X 100.000 </t>
  </si>
  <si>
    <t xml:space="preserve">&lt;= 37,26 X 100.000 </t>
  </si>
  <si>
    <t xml:space="preserve">Mantener por debajo de 559 x 100.000 la tasa de incidencia de violencia intrafamiliar </t>
  </si>
  <si>
    <t xml:space="preserve">Tasa de incidencia de violencia intrafamiliar </t>
  </si>
  <si>
    <t xml:space="preserve">559 x 100.000 </t>
  </si>
  <si>
    <t xml:space="preserve">&lt;= 559 x 100.000 </t>
  </si>
  <si>
    <t xml:space="preserve">Implementar el plan de reducción del consumo de drogas </t>
  </si>
  <si>
    <t xml:space="preserve">N° de planes de drogas implementados </t>
  </si>
  <si>
    <t xml:space="preserve">Mantener en cero (0,00) la tasa de mortalidad por desnutrición en menores de cinco años </t>
  </si>
  <si>
    <t xml:space="preserve">Tasa de mortalidad por desnutrición en menores de 5 años </t>
  </si>
  <si>
    <t xml:space="preserve">Mantener la Tasa de prevalencia de VIH: 15.0 x 100.000 Hb en población de 15 a 49 años, </t>
  </si>
  <si>
    <t xml:space="preserve">Tasa de prevalencia de VIH </t>
  </si>
  <si>
    <t xml:space="preserve">15.0 x 100.000 Hb </t>
  </si>
  <si>
    <t xml:space="preserve">Mantener en cero la razón de mortalidad materna del Municipio. </t>
  </si>
  <si>
    <t xml:space="preserve">Razón de mortalidad materna </t>
  </si>
  <si>
    <t xml:space="preserve">Mantener por debajo de 3.2 x 1.000 NV la Tasa de incidencia de sífilis congénita </t>
  </si>
  <si>
    <t xml:space="preserve">Tasa de incidencia de sífilis </t>
  </si>
  <si>
    <t xml:space="preserve">3.2 x 1.000 NV </t>
  </si>
  <si>
    <t xml:space="preserve">&lt;=3.2 x 1.000 NV </t>
  </si>
  <si>
    <t>Tasa de mortalidad por desnutrición en menores de 5 años</t>
  </si>
  <si>
    <t xml:space="preserve">Mantener por debajo de 116,65 la tasa de fecundidad en mujeres de 10 a 19 años de edad </t>
  </si>
  <si>
    <t xml:space="preserve">Tasa de fecundidad </t>
  </si>
  <si>
    <t xml:space="preserve">116,65 x 100.000 </t>
  </si>
  <si>
    <t xml:space="preserve">&lt;=116,65 x 100.000 </t>
  </si>
  <si>
    <t xml:space="preserve">Mantener por debajo de 17.1 x 1000 nv, la tasa de mortalidad perinatal y neonatal tardía. </t>
  </si>
  <si>
    <t xml:space="preserve">Tasa de mortalidad perinatal y neonatal tardía </t>
  </si>
  <si>
    <t xml:space="preserve">17.1 x 1000 NV </t>
  </si>
  <si>
    <t xml:space="preserve">&lt;=17.1 x 1000 NV </t>
  </si>
  <si>
    <t xml:space="preserve">Mantener por debajo de (69,58) la tasa de mortalidad por IRA en menores de cinco años </t>
  </si>
  <si>
    <t xml:space="preserve">Tasa de mortalidad por IRA en menores de cinco años </t>
  </si>
  <si>
    <t xml:space="preserve">69,58 </t>
  </si>
  <si>
    <t xml:space="preserve">&lt;=69.58 </t>
  </si>
  <si>
    <t xml:space="preserve">Mantener por debajo de 41,3 la tasa de incidencia de tuberculosis </t>
  </si>
  <si>
    <t xml:space="preserve">Tasa de incidencia de tuberculosis </t>
  </si>
  <si>
    <t xml:space="preserve">41,3 x 100.000 </t>
  </si>
  <si>
    <t xml:space="preserve">&lt;=41,3 </t>
  </si>
  <si>
    <t xml:space="preserve">Alcanzar el 95% o más de cobertura en todos los biológicos que hacen parte del esquema nacional, en las poblaciones objeto del Programa. </t>
  </si>
  <si>
    <t xml:space="preserve">Porcentaje de cobertura </t>
  </si>
  <si>
    <t xml:space="preserve">BCG:89,3% DPT:86% POLIO:85,9% TRIPLE: 92,8 </t>
  </si>
  <si>
    <t xml:space="preserve">&gt;=95% </t>
  </si>
  <si>
    <t xml:space="preserve">Mantener en 0,00 las tasas de letalidad por enfermedades transmitidas por vectores </t>
  </si>
  <si>
    <t xml:space="preserve">tasa de letalidad por ETV </t>
  </si>
  <si>
    <t xml:space="preserve">Mantener en cero los casos de rabia humana </t>
  </si>
  <si>
    <t xml:space="preserve">N° de casos de rabia humana </t>
  </si>
  <si>
    <t xml:space="preserve">Formular el plan de gestión integral de respuesta en salud a emergencias y desastres con énfasis en cambio climático del Municipio de Paz de Ariporo </t>
  </si>
  <si>
    <t xml:space="preserve">N° de planes de gestión integral de respuesta en salud formulados </t>
  </si>
  <si>
    <t xml:space="preserve">Gestionar el diseño e implementación del programa municipal de gestión del riesgo laboral en articulación con ARL </t>
  </si>
  <si>
    <t>N°. De gestiones para el diseño e implementación del programa municipal de gestión del riesgo laboral</t>
  </si>
  <si>
    <t xml:space="preserve">Mantener un Sistema de Vigilancia en Salud Pública y de gestión del conocimiento operando </t>
  </si>
  <si>
    <t xml:space="preserve">N° de sistemas de vigilancia operando </t>
  </si>
  <si>
    <t xml:space="preserve">Lograr cobertura mayor al 95% de afiliación al SGSSS, según población SISBEN </t>
  </si>
  <si>
    <t xml:space="preserve">% de cobertura de afiliación </t>
  </si>
  <si>
    <t xml:space="preserve">&gt;= 95% </t>
  </si>
  <si>
    <t xml:space="preserve">Realizar gestión en salud requerida para adoptar la Política de Atención Integral en Salud en el marco de las competencias territoriales </t>
  </si>
  <si>
    <t xml:space="preserve">% de procesos de gestión en salud requeridos </t>
  </si>
  <si>
    <t xml:space="preserve">Mantener por debajo de 8,1 x mil, la tasa de mortalidad evitable en menores de 1 año </t>
  </si>
  <si>
    <t xml:space="preserve">Tasa de mortalidad evitable en menores de 1 año </t>
  </si>
  <si>
    <t xml:space="preserve">8,1 X 1.000 </t>
  </si>
  <si>
    <t xml:space="preserve">&lt;=8,1 X 1.000 </t>
  </si>
  <si>
    <t xml:space="preserve">Disminuir a 7,8 la tasa de mortalidad evitable en menores de 5 años </t>
  </si>
  <si>
    <t xml:space="preserve">Tasa de mortalidad evitable en menores de 5 años </t>
  </si>
  <si>
    <t xml:space="preserve">8,1 </t>
  </si>
  <si>
    <t xml:space="preserve">7,8 </t>
  </si>
  <si>
    <t xml:space="preserve">Priorizar el acceso a las acciones del plan territorial de salud al 100% de los grupos vulnerables (niños, niñas , adolescentes, víctimas del conflicto armado, grupos étnicos, personas en situación de discapacidad y personas mayores ) del Municipio. </t>
  </si>
  <si>
    <t xml:space="preserve">Porcentaje de poblaciones vulnerables priorizadas </t>
  </si>
  <si>
    <t xml:space="preserve">N.D </t>
  </si>
  <si>
    <t xml:space="preserve">N° de procesos intersectoriales realizados </t>
  </si>
  <si>
    <t xml:space="preserve">Implementar la estrategia de atención primaria en Salud en complementariedad con las acciones de AIEPI para la prevención de EDA con enfoque diferencial y prioridad de la población en condición de pobreza y vulnerabilidad </t>
  </si>
  <si>
    <t xml:space="preserve">N° de estrategias implementadas </t>
  </si>
  <si>
    <t xml:space="preserve">Implementar una estrategia intersectorial e interinstitucional de prevención de la accidentalidad vial, promoción de la cultura ciudadana y movilidad segura. </t>
  </si>
  <si>
    <t xml:space="preserve">N°, de estrategias implementadas </t>
  </si>
  <si>
    <t xml:space="preserve">N°, de programas implementados </t>
  </si>
  <si>
    <t xml:space="preserve">Implementar campaña de promocional de factores protectores, detección temprana, hábitos y estilos de vida saludable y prevención de factores de riesgo de cáncer de cuello de útero, mama, de estómago, de próstata, con enfoque diferencial y prioridad de la población en condición de pobreza y vulnerabilidad, victimas </t>
  </si>
  <si>
    <t xml:space="preserve">N°, de campañas implementadas </t>
  </si>
  <si>
    <t>Establecer una estrategia de Rehabilitación Basada en la Comunidad orientada a la atención de las familias detectadas o en riesgo de las diferentes formas de violencia, con enfoque diferencial y prioridad de la población en condición de pobreza y vulnerabilidad.</t>
  </si>
  <si>
    <t xml:space="preserve">N° de estrategias de RBC establecidas </t>
  </si>
  <si>
    <t xml:space="preserve">Desarrollar un programa intersectorial e interinstitucional de dispositivos comunitarios para la prevención y mitigación de consumo de SPA basado en el modelo de inclusión. </t>
  </si>
  <si>
    <t xml:space="preserve">N°. De programas implementados </t>
  </si>
  <si>
    <t xml:space="preserve">Desarrollar la estrategia "Primeros mil días de Vida" durante el cuatrienio, para la atención integral de gestantes y menores de 2 años de edad, con enfoque diferencial y prioridad de la población en condición de pobreza y vulnerabilidad. </t>
  </si>
  <si>
    <t xml:space="preserve">Implementar intersectorialmente el Plan de Seguridad Alimentaria y Nutricional Municipal, con enfoque diferencial y prioridad de la población en condición de pobreza y vulnerabilidad. </t>
  </si>
  <si>
    <t xml:space="preserve">N°. De planes SAN implementados </t>
  </si>
  <si>
    <t xml:space="preserve">Mantener por debajo de 3,19% el bajo peso al nacer en nacidos vivos a término, mediante Atención primaria en salud en el Marco del modelo de Atención Familiar y comunitaria, articulado con el SGSSS y con enfoque diferencial y prioridad de la población en condición de pobreza y vulnerabilidad. </t>
  </si>
  <si>
    <t xml:space="preserve">% de menores con bajo peso al nacer </t>
  </si>
  <si>
    <t xml:space="preserve">3,19% </t>
  </si>
  <si>
    <t xml:space="preserve">&lt;=3,19% </t>
  </si>
  <si>
    <t xml:space="preserve">Desarrollo de una campaña anual dirigida a gestantes y lactantes, de promoción del ejercicio de la lactancia materna exclusiva hasta los 6 meses, con enfoque diferencial y prioridad de la población en condición de pobreza y vulnerabilidad. </t>
  </si>
  <si>
    <t xml:space="preserve">N° de campañas implementadas </t>
  </si>
  <si>
    <t xml:space="preserve">Desarrollo de una estrategia anual de información en salud para la prevención de enfermedades de transmisión sexual (VIH- sida, Hepatitis B y C) con enfoque N°, de estrategias implementadas diferencial con prioridad en la población en condición de pobreza y vulnerabilidad. </t>
  </si>
  <si>
    <t xml:space="preserve">Desarrollo de una estrategia anual de información en salud para la prevención de Sífilis gestacional y congénita, con enfoque diferencial con prioridad en la población en condición de pobreza y vulnerabilidad. </t>
  </si>
  <si>
    <t xml:space="preserve">100% de Instituciones educativas de nivel secundaria, con estrategia de Educación Sexual Implementada sectorial e intersectorialmente, </t>
  </si>
  <si>
    <t xml:space="preserve">% de instituciones educativas con la estrategia implementada </t>
  </si>
  <si>
    <t xml:space="preserve">Aumentar a 65% del porcentaje de nacidos vivos con 4 o más controles prenatales, mediante Atención primaria en salud en el Marco del modelo de Atención Familiar y comunitaria, con participación intersectorial e interinstitucional, con enfoque diferencial y prioridad de la población en condición de pobreza y vulnerabilidad, victimas. </t>
  </si>
  <si>
    <t xml:space="preserve">'% el porcentaje de nacidos vivos con 4 o más controles prenatales </t>
  </si>
  <si>
    <t xml:space="preserve">51,2% </t>
  </si>
  <si>
    <t xml:space="preserve">Cubrir el 80% de niños (as) menores de 5 años con estrategia de Atención Primaria en Salud en el marco de la política integral de atención con enfoque de curso de vida, enfoque diferencial y prioridad de la población en condición de pobreza y vulnerabilidad. </t>
  </si>
  <si>
    <t xml:space="preserve">% la cobertura de niños (as) menores de 5 años con estrategia de Atención Primaria en Salud </t>
  </si>
  <si>
    <t xml:space="preserve">Desarrollo de una estrategia de cambio conductual y hábitos higiénicos para el control de Factores de riesgo de enfermedades transmisibles, emergentes, reemergentes y desatendidas, con participación comunitaria, intersectorial, interinstitucional, enfoque diferencial y prioridad de la población en condición de pobreza y vulnerabilidad. </t>
  </si>
  <si>
    <t xml:space="preserve">porcentaje de procesos de gestión programática PAI desarrollados </t>
  </si>
  <si>
    <t xml:space="preserve">Implementar una (1) Estrategia de Gestión Integral - EGI, para la promoción, prevención y control de las Enfermedades transmitidas por Vectores. </t>
  </si>
  <si>
    <t xml:space="preserve">Implementar una (1) estrategia anual de promoción en salud y de prevención de la ocurrencia de eventos zoonóticos </t>
  </si>
  <si>
    <t xml:space="preserve">Desarrollar campaña anual de prevención y mitigación de riesgos en salud ante las emergencias y desastres con énfasis en las causadas por el fenómeno de cambio climático en área urbana y rural. </t>
  </si>
  <si>
    <t xml:space="preserve">Realizar una caracterización y monitoreo de la población trabajadora formal e informal del Municipio. </t>
  </si>
  <si>
    <t xml:space="preserve">N° de caracterización de la población trabajadora formal e informal realizadas </t>
  </si>
  <si>
    <t xml:space="preserve">Implementar una acción de protección de la salud en el trabajo mediante el fomento de una cultura preventiva en el sector informal de la economía del Municipio </t>
  </si>
  <si>
    <t xml:space="preserve">N°. De acciones implementadas </t>
  </si>
  <si>
    <t xml:space="preserve">Vigilar el 100% de los eventos reportados de interés en Salud Pública para aumentar las capacidades básicas del sistema de vigilancia epidemiológica y sanitaria según competencias del ente territorial </t>
  </si>
  <si>
    <t xml:space="preserve">% de eventos con vigilancia epidemiológica </t>
  </si>
  <si>
    <t xml:space="preserve">Operativizar el sistema de información en salud pública para realizar seguimiento y control de las dimensiones prioritarias y transversales en Salud pública </t>
  </si>
  <si>
    <t xml:space="preserve">N° de sistemas de información operando </t>
  </si>
  <si>
    <t xml:space="preserve">Realizar el 100% de las acciones de vigilancia de salud pública de las dimensiones prioritarias y de vigilancia epidemiológica a los eventos de notificación obligatoria.  </t>
  </si>
  <si>
    <t xml:space="preserve">% de acciones de salud pública y de eventos vigilados </t>
  </si>
  <si>
    <t xml:space="preserve">Atender el 100% de los casos reportados de los brotes y epidemias con investigación de campo y acciones de control </t>
  </si>
  <si>
    <t xml:space="preserve">porcentaje de brotes y epidemias con investigación de campo y acciones de control </t>
  </si>
  <si>
    <t xml:space="preserve">Actualización anual del Análisis de la situación de salud -ASIS del municipio </t>
  </si>
  <si>
    <t xml:space="preserve">N° de actualizaciones realizadas al ASIS </t>
  </si>
  <si>
    <t xml:space="preserve">Realizar seguimiento al cumplimiento de metas del Plan Territorial de Salud 2016 - 2019 y elaboración del PAS y COAI </t>
  </si>
  <si>
    <t xml:space="preserve">N° de seguimientos al PTS realizados </t>
  </si>
  <si>
    <t xml:space="preserve">Desarrollar gestión del aseguramiento y provisión adecuada de servicios de salud </t>
  </si>
  <si>
    <t xml:space="preserve">N° de gestión del aseguramiento y provisión adecuada de servicios de salud desarrollados </t>
  </si>
  <si>
    <t xml:space="preserve">Realizar el 100% de procesos de fortalecimiento de la Auditoría del Régimen subsidiado en Salud en el marco del Modelo de atención integral en Salud </t>
  </si>
  <si>
    <t xml:space="preserve">N°. De Procesos de fortalecimiento de la Auditoría del Régimen subsidiado </t>
  </si>
  <si>
    <t xml:space="preserve">Desarrollar las acciones de gestión requeridas tendientes al fortalecimiento del Modelo Integral de Atención en Salud. </t>
  </si>
  <si>
    <t xml:space="preserve">N° de acciones de gestión desarrolladas </t>
  </si>
  <si>
    <t xml:space="preserve">Implementar la estrategia de "primeros mil días" durante el cuatrienio con enfoque diferencial. </t>
  </si>
  <si>
    <t xml:space="preserve">Cubrir el 80% de familias con promoción de estilos de vida y conductas familiares de cuidado y afecto en los niños y niñas hasta de cinco años, mediante acciones de Atención Primaria en Salud, durante el cuatrienio con enfoque diferencial. </t>
  </si>
  <si>
    <t xml:space="preserve">% de familias beneficiadas con la estrategia APS </t>
  </si>
  <si>
    <t xml:space="preserve">desarrollar estrategia intergeneracional, de apoyo y fortalecimiento familiar social y comunitario para promover el envejecimiento activo y la inclusión social de los adultos mayores del municipio. </t>
  </si>
  <si>
    <t xml:space="preserve">N°. De estrategias implementadas </t>
  </si>
  <si>
    <t xml:space="preserve">Implementar una campaña de promoción a la reducción de las inequidades de género en salud mediante la participación social, interinstitucional e intersectorial. </t>
  </si>
  <si>
    <t xml:space="preserve">Implementar una herramienta de seguimiento y control para garantizar el goce efectivo del derecho a la salud en los grupos étnicos del Municipio. </t>
  </si>
  <si>
    <t xml:space="preserve">N° de herramientas implementadas </t>
  </si>
  <si>
    <t xml:space="preserve">Implementar de manera intersectorial e interinstitucional la política pública de discapacidad en el Municipio </t>
  </si>
  <si>
    <t xml:space="preserve">N° de políticas de discapacidad implementadas </t>
  </si>
  <si>
    <t xml:space="preserve">Ejecutar y monitorear el programa de atención psicosocial y de salud integral dirigido a la población víctima de conflicto </t>
  </si>
  <si>
    <t xml:space="preserve">N° de programas de atención psicosocial ejecutados y monitoreados </t>
  </si>
  <si>
    <t xml:space="preserve">Fortalecimiento de la Gestión en Salud Pública para Lograr la Intersectorialidad y Transectorialidad del Plan Territorial de Salud S.G.P </t>
  </si>
  <si>
    <t>Salud Pública, el Camino Correcto Para Llegar a la Paz S.G.P</t>
  </si>
  <si>
    <t>Razón de mortalidad materna</t>
  </si>
  <si>
    <t>Desarrollar el 100% de los procesos para la gestión programática del Programa Ampliado de Inmunizaciones PAI conforme competencias de la entidad territorial.</t>
  </si>
  <si>
    <t>Aseguramiento y Vigilancia Eficaz para Garantizar los Servicios de Salud con Calidad</t>
  </si>
  <si>
    <t>Fortalecimiento de la Gestión en Salud Pública para Lograr la Intersectorialidad y Transectorialidad del Plan Territorial de Salud S.G.P</t>
  </si>
  <si>
    <t>Realizar proceso intersectorial para la afectación de los determinantes ambientales y sanitarios de la salud .</t>
  </si>
  <si>
    <t xml:space="preserve">Implementar un (1) programa anual de promoción de modos, condiciones y estilos de vida saludables para la detección temprana, promoción de factores protectores y prevención de factores de riesgo de las enfermedades no transmisibles ENT y las alteraciones de la salud bucal, visual y auditiva, con enfoque diferencial y prioridad de la población en condición de pobreza y vulnerabilidad, victimas </t>
  </si>
  <si>
    <t>META DE PRODUCTO</t>
  </si>
  <si>
    <t>PLAN OPERATIVO ANUAL DE INVERSIONES - POAI  2017  -  Paz de Ariporo por el Camino Correcto</t>
  </si>
  <si>
    <t>Valor Programado 2017</t>
  </si>
  <si>
    <t>Luz Marina Mendivelso - Secretaria de Salud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</si>
</sst>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0_-;\-&quot;$&quot;* #,##0_-;_-&quot;$&quot;* &quot;-&quot;_-;_-@_-"/>
    <numFmt numFmtId="165" formatCode="_-* #,##0.00_-;\-* #,##0.00_-;_-* &quot;-&quot;??_-;_-@_-"/>
    <numFmt numFmtId="166" formatCode="_(&quot;$&quot;\ * #,##0.00_);_(&quot;$&quot;\ * \(#,##0.00\);_(&quot;$&quot;\ * &quot;-&quot;??_);_(@_)"/>
    <numFmt numFmtId="167" formatCode="_(* #,##0.00_);_(* \(#,##0.00\);_(* &quot;-&quot;??_);_(@_)"/>
    <numFmt numFmtId="168" formatCode="_ * #,##0.00_ ;_ * \-#,##0.00_ ;_ * &quot;-&quot;??_ ;_ @_ "/>
    <numFmt numFmtId="169" formatCode="_ * #,##0_ ;_ * \-#,##0_ ;_ * &quot;-&quot;??_ ;_ @_ "/>
    <numFmt numFmtId="170" formatCode="0.0"/>
    <numFmt numFmtId="171" formatCode="#,##0.0"/>
    <numFmt numFmtId="172" formatCode="_(* #,##0_);_(* \(#,##0\);_(* &quot;-&quot;??_);_(@_)"/>
    <numFmt numFmtId="173" formatCode="#"/>
    <numFmt numFmtId="174" formatCode="#.##0.0"/>
    <numFmt numFmtId="175" formatCode="_(&quot;$&quot;\ * #,##0_);_(&quot;$&quot;\ * \(#,##0\);_(&quot;$&quot;\ * &quot;-&quot;??_);_(@_)"/>
    <numFmt numFmtId="176" formatCode="_(&quot;$&quot;\ * #,##0.0_);_(&quot;$&quot;\ * \(#,##0.0\);_(&quot;$&quot;\ * &quot;-&quot;??_);_(@_)"/>
    <numFmt numFmtId="177"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i/>
      <sz val="9"/>
      <name val="Arial"/>
      <family val="2"/>
    </font>
    <font>
      <b/>
      <i/>
      <sz val="9"/>
      <name val="Arial"/>
      <family val="2"/>
    </font>
    <font>
      <b/>
      <i/>
      <sz val="12"/>
      <name val="Arial"/>
      <family val="2"/>
    </font>
    <font>
      <i/>
      <sz val="12"/>
      <name val="Arial"/>
      <family val="2"/>
    </font>
    <font>
      <b/>
      <sz val="9"/>
      <name val="Arial"/>
      <family val="2"/>
    </font>
    <font>
      <b/>
      <sz val="10"/>
      <name val="Arial"/>
      <family val="2"/>
    </font>
    <font>
      <b/>
      <sz val="11"/>
      <name val="Arial"/>
      <family val="2"/>
    </font>
    <font>
      <b/>
      <sz val="12"/>
      <name val="Arial"/>
      <family val="2"/>
    </font>
    <font>
      <sz val="11"/>
      <name val="Arial"/>
      <family val="2"/>
    </font>
    <font>
      <sz val="12"/>
      <name val="Arial"/>
      <family val="2"/>
    </font>
    <font>
      <b/>
      <sz val="14"/>
      <name val="Arial"/>
      <family val="2"/>
    </font>
    <font>
      <sz val="11"/>
      <name val="Calibri"/>
      <family val="2"/>
    </font>
    <font>
      <b/>
      <i/>
      <sz val="11"/>
      <name val="Arial"/>
      <family val="2"/>
    </font>
    <font>
      <sz val="11"/>
      <name val="Times New Roman"/>
      <family val="1"/>
    </font>
    <font>
      <b/>
      <i/>
      <sz val="25"/>
      <name val="Arial"/>
      <family val="2"/>
    </font>
    <font>
      <sz val="11"/>
      <color theme="1"/>
      <name val="Calibri"/>
      <family val="2"/>
      <scheme val="minor"/>
    </font>
    <font>
      <sz val="10"/>
      <name val="Arial"/>
      <family val="2"/>
    </font>
    <font>
      <sz val="9"/>
      <color indexed="81"/>
      <name val="Tahoma"/>
      <family val="2"/>
    </font>
    <font>
      <b/>
      <sz val="9"/>
      <color indexed="81"/>
      <name val="Tahoma"/>
      <family val="2"/>
    </font>
    <font>
      <b/>
      <sz val="22"/>
      <color rgb="FFFFFF00"/>
      <name val="Arial"/>
      <family val="2"/>
    </font>
    <font>
      <sz val="11"/>
      <color theme="0"/>
      <name val="Arial"/>
      <family val="2"/>
    </font>
    <font>
      <sz val="7"/>
      <name val="Times New Roman"/>
      <family val="1"/>
    </font>
    <font>
      <sz val="12"/>
      <name val="Century Gothic"/>
      <family val="2"/>
    </font>
    <font>
      <b/>
      <sz val="8"/>
      <name val="Arial"/>
      <family val="2"/>
    </font>
    <font>
      <b/>
      <sz val="11"/>
      <color theme="0"/>
      <name val="Arial"/>
      <family val="2"/>
    </font>
    <font>
      <sz val="10"/>
      <name val="Arial"/>
      <family val="2"/>
    </font>
    <font>
      <b/>
      <sz val="9"/>
      <color rgb="FFFF0000"/>
      <name val="Arial"/>
      <family val="2"/>
    </font>
    <font>
      <b/>
      <sz val="11"/>
      <color rgb="FFFF0000"/>
      <name val="Arial"/>
      <family val="2"/>
    </font>
    <font>
      <b/>
      <sz val="11"/>
      <name val="Century Gothic"/>
      <family val="2"/>
    </font>
    <font>
      <b/>
      <sz val="11"/>
      <color theme="1"/>
      <name val="Century Gothic"/>
      <family val="2"/>
    </font>
  </fonts>
  <fills count="48">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00D600"/>
        <bgColor indexed="64"/>
      </patternFill>
    </fill>
    <fill>
      <patternFill patternType="solid">
        <fgColor rgb="FF85FF85"/>
        <bgColor indexed="64"/>
      </patternFill>
    </fill>
    <fill>
      <patternFill patternType="solid">
        <fgColor rgb="FFCDFFCD"/>
        <bgColor indexed="64"/>
      </patternFill>
    </fill>
    <fill>
      <patternFill patternType="solid">
        <fgColor rgb="FFEEE800"/>
        <bgColor indexed="64"/>
      </patternFill>
    </fill>
    <fill>
      <patternFill patternType="solid">
        <fgColor rgb="FFCCC700"/>
        <bgColor indexed="64"/>
      </patternFill>
    </fill>
    <fill>
      <patternFill patternType="solid">
        <fgColor rgb="FFFFFC85"/>
        <bgColor indexed="64"/>
      </patternFill>
    </fill>
    <fill>
      <patternFill patternType="solid">
        <fgColor rgb="FFA8A400"/>
        <bgColor indexed="64"/>
      </patternFill>
    </fill>
    <fill>
      <patternFill patternType="solid">
        <fgColor rgb="FFE60000"/>
        <bgColor indexed="64"/>
      </patternFill>
    </fill>
    <fill>
      <patternFill patternType="solid">
        <fgColor rgb="FFFF3737"/>
        <bgColor indexed="64"/>
      </patternFill>
    </fill>
    <fill>
      <patternFill patternType="solid">
        <fgColor rgb="FFFF6743"/>
        <bgColor indexed="64"/>
      </patternFill>
    </fill>
    <fill>
      <patternFill patternType="solid">
        <fgColor rgb="FFFF967D"/>
        <bgColor indexed="64"/>
      </patternFill>
    </fill>
    <fill>
      <patternFill patternType="solid">
        <fgColor rgb="FFFF6600"/>
        <bgColor indexed="64"/>
      </patternFill>
    </fill>
    <fill>
      <patternFill patternType="solid">
        <fgColor rgb="FFFF9933"/>
        <bgColor indexed="64"/>
      </patternFill>
    </fill>
    <fill>
      <patternFill patternType="solid">
        <fgColor rgb="FFCC6600"/>
        <bgColor indexed="64"/>
      </patternFill>
    </fill>
    <fill>
      <patternFill patternType="solid">
        <fgColor rgb="FFFFCC00"/>
        <bgColor indexed="64"/>
      </patternFill>
    </fill>
    <fill>
      <patternFill patternType="solid">
        <fgColor rgb="FFFF9966"/>
        <bgColor indexed="64"/>
      </patternFill>
    </fill>
    <fill>
      <patternFill patternType="solid">
        <fgColor rgb="FFFF9900"/>
        <bgColor indexed="64"/>
      </patternFill>
    </fill>
    <fill>
      <patternFill patternType="solid">
        <fgColor rgb="FFFFCC66"/>
        <bgColor indexed="64"/>
      </patternFill>
    </fill>
    <fill>
      <patternFill patternType="solid">
        <fgColor rgb="FFCC9900"/>
        <bgColor indexed="64"/>
      </patternFill>
    </fill>
    <fill>
      <patternFill patternType="solid">
        <fgColor rgb="FFFFFF66"/>
        <bgColor indexed="64"/>
      </patternFill>
    </fill>
    <fill>
      <patternFill patternType="solid">
        <fgColor theme="3" tint="0.79998168889431442"/>
        <bgColor indexed="64"/>
      </patternFill>
    </fill>
    <fill>
      <patternFill patternType="solid">
        <fgColor rgb="FF0099FF"/>
        <bgColor indexed="64"/>
      </patternFill>
    </fill>
    <fill>
      <patternFill patternType="solid">
        <fgColor rgb="FF69C2FF"/>
        <bgColor indexed="64"/>
      </patternFill>
    </fill>
    <fill>
      <patternFill patternType="solid">
        <fgColor theme="8" tint="0.79998168889431442"/>
        <bgColor indexed="64"/>
      </patternFill>
    </fill>
    <fill>
      <patternFill patternType="solid">
        <fgColor rgb="FFFF3300"/>
        <bgColor indexed="64"/>
      </patternFill>
    </fill>
    <fill>
      <patternFill patternType="solid">
        <fgColor rgb="FFFF8C19"/>
        <bgColor indexed="64"/>
      </patternFill>
    </fill>
    <fill>
      <patternFill patternType="solid">
        <fgColor rgb="FF66FF66"/>
        <bgColor indexed="64"/>
      </patternFill>
    </fill>
    <fill>
      <patternFill patternType="solid">
        <fgColor rgb="FFCCFFCC"/>
        <bgColor indexed="64"/>
      </patternFill>
    </fill>
    <fill>
      <patternFill patternType="solid">
        <fgColor rgb="FF30BE30"/>
        <bgColor indexed="64"/>
      </patternFill>
    </fill>
    <fill>
      <patternFill patternType="solid">
        <fgColor rgb="FF3974A5"/>
        <bgColor indexed="64"/>
      </patternFill>
    </fill>
    <fill>
      <patternFill patternType="solid">
        <fgColor rgb="FFCC0099"/>
        <bgColor indexed="64"/>
      </patternFill>
    </fill>
    <fill>
      <patternFill patternType="solid">
        <fgColor rgb="FFCD0594"/>
        <bgColor indexed="64"/>
      </patternFill>
    </fill>
    <fill>
      <patternFill patternType="solid">
        <fgColor rgb="FF00B0F0"/>
        <bgColor indexed="64"/>
      </patternFill>
    </fill>
    <fill>
      <patternFill patternType="solid">
        <fgColor rgb="FF66FF99"/>
        <bgColor indexed="64"/>
      </patternFill>
    </fill>
  </fills>
  <borders count="290">
    <border>
      <left/>
      <right/>
      <top/>
      <bottom/>
      <diagonal/>
    </border>
    <border>
      <left style="double">
        <color auto="1"/>
      </left>
      <right style="dashed">
        <color auto="1"/>
      </right>
      <top style="dashed">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ouble">
        <color auto="1"/>
      </left>
      <right/>
      <top style="dashed">
        <color auto="1"/>
      </top>
      <bottom style="dashed">
        <color auto="1"/>
      </bottom>
      <diagonal/>
    </border>
    <border>
      <left style="thin">
        <color auto="1"/>
      </left>
      <right style="thin">
        <color auto="1"/>
      </right>
      <top style="thin">
        <color auto="1"/>
      </top>
      <bottom/>
      <diagonal/>
    </border>
    <border>
      <left/>
      <right style="dashed">
        <color auto="1"/>
      </right>
      <top style="dashed">
        <color auto="1"/>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top style="thin">
        <color theme="0"/>
      </top>
      <bottom style="thin">
        <color theme="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thin">
        <color rgb="FF00B050"/>
      </bottom>
      <diagonal/>
    </border>
    <border>
      <left style="thin">
        <color theme="4" tint="0.59996337778862885"/>
      </left>
      <right style="thin">
        <color theme="4" tint="0.59996337778862885"/>
      </right>
      <top style="thin">
        <color theme="8" tint="0.59996337778862885"/>
      </top>
      <bottom style="thin">
        <color theme="4" tint="0.59996337778862885"/>
      </bottom>
      <diagonal/>
    </border>
    <border>
      <left style="thin">
        <color theme="8"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8" tint="0.59996337778862885"/>
      </right>
      <top style="thin">
        <color theme="4" tint="0.59996337778862885"/>
      </top>
      <bottom style="thin">
        <color theme="4" tint="0.59996337778862885"/>
      </bottom>
      <diagonal/>
    </border>
    <border>
      <left style="thin">
        <color theme="8" tint="0.59996337778862885"/>
      </left>
      <right style="thin">
        <color theme="4" tint="0.59996337778862885"/>
      </right>
      <top style="thin">
        <color theme="4" tint="0.59996337778862885"/>
      </top>
      <bottom style="thin">
        <color theme="8" tint="0.59996337778862885"/>
      </bottom>
      <diagonal/>
    </border>
    <border>
      <left style="thin">
        <color theme="4" tint="0.59996337778862885"/>
      </left>
      <right style="thin">
        <color theme="4" tint="0.59996337778862885"/>
      </right>
      <top style="thin">
        <color theme="4" tint="0.59996337778862885"/>
      </top>
      <bottom style="thin">
        <color theme="8"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style="thin">
        <color theme="8" tint="0.59996337778862885"/>
      </right>
      <top style="thin">
        <color theme="4" tint="0.59996337778862885"/>
      </top>
      <bottom style="thin">
        <color theme="8" tint="0.59996337778862885"/>
      </bottom>
      <diagonal/>
    </border>
    <border>
      <left style="thin">
        <color theme="5" tint="0.39994506668294322"/>
      </left>
      <right style="thin">
        <color theme="5" tint="0.39994506668294322"/>
      </right>
      <top style="thin">
        <color theme="5" tint="0.39994506668294322"/>
      </top>
      <bottom/>
      <diagonal/>
    </border>
    <border>
      <left style="thin">
        <color rgb="FF99FF99"/>
      </left>
      <right style="thin">
        <color rgb="FF99FF99"/>
      </right>
      <top style="thin">
        <color rgb="FF99FF99"/>
      </top>
      <bottom style="thin">
        <color rgb="FF99FF99"/>
      </bottom>
      <diagonal/>
    </border>
    <border>
      <left style="thin">
        <color rgb="FF66FF66"/>
      </left>
      <right style="thin">
        <color rgb="FF66FF66"/>
      </right>
      <top style="thin">
        <color rgb="FF66FF66"/>
      </top>
      <bottom style="thin">
        <color rgb="FF66FF66"/>
      </bottom>
      <diagonal/>
    </border>
    <border>
      <left style="thin">
        <color rgb="FF99FF99"/>
      </left>
      <right style="thin">
        <color rgb="FF99FF99"/>
      </right>
      <top/>
      <bottom style="thin">
        <color rgb="FF99FF99"/>
      </bottom>
      <diagonal/>
    </border>
    <border>
      <left style="thin">
        <color rgb="FFC8C300"/>
      </left>
      <right style="thin">
        <color rgb="FFC8C300"/>
      </right>
      <top style="thin">
        <color rgb="FFC8C300"/>
      </top>
      <bottom style="thin">
        <color rgb="FFC8C300"/>
      </bottom>
      <diagonal/>
    </border>
    <border>
      <left style="thin">
        <color rgb="FFFF3737"/>
      </left>
      <right style="thin">
        <color rgb="FFFF3737"/>
      </right>
      <top style="thin">
        <color rgb="FFFF3737"/>
      </top>
      <bottom style="thin">
        <color rgb="FFFF3737"/>
      </bottom>
      <diagonal/>
    </border>
    <border>
      <left style="thin">
        <color rgb="FFC8C300"/>
      </left>
      <right style="thin">
        <color rgb="FFC8C300"/>
      </right>
      <top style="thin">
        <color rgb="FFC8C300"/>
      </top>
      <bottom/>
      <diagonal/>
    </border>
    <border>
      <left style="thin">
        <color rgb="FFFF6600"/>
      </left>
      <right style="thin">
        <color rgb="FFFF6600"/>
      </right>
      <top style="thin">
        <color rgb="FFFF3737"/>
      </top>
      <bottom style="thin">
        <color rgb="FFFF6600"/>
      </bottom>
      <diagonal/>
    </border>
    <border>
      <left style="thin">
        <color rgb="FFFF6600"/>
      </left>
      <right style="thin">
        <color rgb="FFFF6600"/>
      </right>
      <top style="thin">
        <color rgb="FFFF6600"/>
      </top>
      <bottom style="thin">
        <color rgb="FFFF6600"/>
      </bottom>
      <diagonal/>
    </border>
    <border>
      <left style="thin">
        <color rgb="FFCC6600"/>
      </left>
      <right style="thin">
        <color rgb="FFCC6600"/>
      </right>
      <top style="thin">
        <color rgb="FFFF6600"/>
      </top>
      <bottom style="thin">
        <color rgb="FFCC6600"/>
      </bottom>
      <diagonal/>
    </border>
    <border>
      <left style="thin">
        <color rgb="FFCC6600"/>
      </left>
      <right style="thin">
        <color rgb="FFCC6600"/>
      </right>
      <top style="thin">
        <color rgb="FFCC6600"/>
      </top>
      <bottom style="thin">
        <color rgb="FFCC6600"/>
      </bottom>
      <diagonal/>
    </border>
    <border>
      <left style="thin">
        <color rgb="FFFF9900"/>
      </left>
      <right style="thin">
        <color rgb="FFFF9900"/>
      </right>
      <top style="thin">
        <color rgb="FFFF9900"/>
      </top>
      <bottom style="thin">
        <color rgb="FFFF9900"/>
      </bottom>
      <diagonal/>
    </border>
    <border>
      <left style="thin">
        <color rgb="FFCC6600"/>
      </left>
      <right style="thin">
        <color rgb="FFCC6600"/>
      </right>
      <top style="thin">
        <color rgb="FFCC6600"/>
      </top>
      <bottom/>
      <diagonal/>
    </border>
    <border>
      <left style="thin">
        <color rgb="FFFFCC00"/>
      </left>
      <right style="thin">
        <color rgb="FFFFCC00"/>
      </right>
      <top style="thin">
        <color rgb="FFFFCC00"/>
      </top>
      <bottom style="thin">
        <color rgb="FFFFCC00"/>
      </bottom>
      <diagonal/>
    </border>
    <border>
      <left style="thin">
        <color rgb="FFFF9900"/>
      </left>
      <right style="thin">
        <color rgb="FFFF9900"/>
      </right>
      <top style="thin">
        <color rgb="FFFF9900"/>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39994506668294322"/>
      </left>
      <right style="thin">
        <color theme="5" tint="0.39994506668294322"/>
      </right>
      <top/>
      <bottom style="thin">
        <color theme="5" tint="0.39994506668294322"/>
      </bottom>
      <diagonal/>
    </border>
    <border>
      <left style="thin">
        <color theme="3" tint="0.59996337778862885"/>
      </left>
      <right style="thin">
        <color theme="3" tint="0.59996337778862885"/>
      </right>
      <top style="thin">
        <color theme="3" tint="0.59996337778862885"/>
      </top>
      <bottom/>
      <diagonal/>
    </border>
    <border>
      <left style="thin">
        <color rgb="FFFFCC66"/>
      </left>
      <right style="thin">
        <color rgb="FFFFCC66"/>
      </right>
      <top style="thin">
        <color rgb="FFFFCC66"/>
      </top>
      <bottom style="thin">
        <color rgb="FFFFCC66"/>
      </bottom>
      <diagonal/>
    </border>
    <border>
      <left style="thin">
        <color rgb="FFFFCC66"/>
      </left>
      <right style="thin">
        <color rgb="FFFFCC66"/>
      </right>
      <top style="thin">
        <color rgb="FFFFCC66"/>
      </top>
      <bottom/>
      <diagonal/>
    </border>
    <border>
      <left style="thin">
        <color rgb="FF66FF66"/>
      </left>
      <right style="thin">
        <color rgb="FF66FF66"/>
      </right>
      <top style="thin">
        <color rgb="FF66FF66"/>
      </top>
      <bottom/>
      <diagonal/>
    </border>
    <border>
      <left style="thin">
        <color rgb="FF66FF66"/>
      </left>
      <right style="thin">
        <color rgb="FF66FF66"/>
      </right>
      <top/>
      <bottom/>
      <diagonal/>
    </border>
    <border>
      <left style="thin">
        <color rgb="FF66FF66"/>
      </left>
      <right style="thin">
        <color rgb="FF66FF66"/>
      </right>
      <top/>
      <bottom style="thin">
        <color rgb="FF66FF66"/>
      </bottom>
      <diagonal/>
    </border>
    <border>
      <left style="double">
        <color auto="1"/>
      </left>
      <right style="thin">
        <color rgb="FF66FF66"/>
      </right>
      <top style="dashed">
        <color auto="1"/>
      </top>
      <bottom/>
      <diagonal/>
    </border>
    <border>
      <left style="thin">
        <color theme="4" tint="0.59996337778862885"/>
      </left>
      <right style="thin">
        <color theme="4" tint="0.59996337778862885"/>
      </right>
      <top style="thin">
        <color theme="8" tint="0.59996337778862885"/>
      </top>
      <bottom/>
      <diagonal/>
    </border>
    <border>
      <left style="thin">
        <color theme="4" tint="0.59996337778862885"/>
      </left>
      <right style="thin">
        <color theme="4" tint="0.59996337778862885"/>
      </right>
      <top/>
      <bottom/>
      <diagonal/>
    </border>
    <border>
      <left style="thin">
        <color theme="0"/>
      </left>
      <right style="thin">
        <color theme="0"/>
      </right>
      <top style="thin">
        <color theme="0"/>
      </top>
      <bottom style="thin">
        <color theme="0"/>
      </bottom>
      <diagonal/>
    </border>
    <border>
      <left style="double">
        <color auto="1"/>
      </left>
      <right/>
      <top style="dashed">
        <color auto="1"/>
      </top>
      <bottom/>
      <diagonal/>
    </border>
    <border>
      <left style="thin">
        <color rgb="FFFFCC00"/>
      </left>
      <right style="thin">
        <color rgb="FFFFCC00"/>
      </right>
      <top style="thin">
        <color rgb="FFFFCC0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3" tint="0.59996337778862885"/>
      </left>
      <right style="thin">
        <color theme="3" tint="0.59996337778862885"/>
      </right>
      <top/>
      <bottom/>
      <diagonal/>
    </border>
    <border>
      <left style="thin">
        <color theme="3" tint="0.59996337778862885"/>
      </left>
      <right style="thin">
        <color theme="3" tint="0.59996337778862885"/>
      </right>
      <top/>
      <bottom style="thin">
        <color theme="3" tint="0.59996337778862885"/>
      </bottom>
      <diagonal/>
    </border>
    <border>
      <left style="thin">
        <color rgb="FFC8C300"/>
      </left>
      <right style="thin">
        <color rgb="FFC8C300"/>
      </right>
      <top/>
      <bottom/>
      <diagonal/>
    </border>
    <border>
      <left style="thin">
        <color rgb="FFC8C300"/>
      </left>
      <right style="thin">
        <color rgb="FFC8C300"/>
      </right>
      <top/>
      <bottom style="thin">
        <color rgb="FFC8C300"/>
      </bottom>
      <diagonal/>
    </border>
    <border>
      <left style="thin">
        <color rgb="FFC8C300"/>
      </left>
      <right style="thin">
        <color rgb="FFC8C300"/>
      </right>
      <top/>
      <bottom style="thin">
        <color rgb="FFFF3737"/>
      </bottom>
      <diagonal/>
    </border>
    <border>
      <left style="thin">
        <color rgb="FFFFCC66"/>
      </left>
      <right/>
      <top style="thin">
        <color rgb="FFFFCC66"/>
      </top>
      <bottom/>
      <diagonal/>
    </border>
    <border>
      <left/>
      <right/>
      <top style="thin">
        <color rgb="FFFFCC66"/>
      </top>
      <bottom/>
      <diagonal/>
    </border>
    <border>
      <left/>
      <right style="thin">
        <color rgb="FFFFCC66"/>
      </right>
      <top style="thin">
        <color rgb="FFFFCC66"/>
      </top>
      <bottom/>
      <diagonal/>
    </border>
    <border>
      <left style="thin">
        <color rgb="FFFFCC66"/>
      </left>
      <right/>
      <top/>
      <bottom style="thin">
        <color rgb="FFFFCC66"/>
      </bottom>
      <diagonal/>
    </border>
    <border>
      <left/>
      <right/>
      <top/>
      <bottom style="thin">
        <color rgb="FFFFCC66"/>
      </bottom>
      <diagonal/>
    </border>
    <border>
      <left/>
      <right style="thin">
        <color rgb="FFFFCC66"/>
      </right>
      <top/>
      <bottom style="thin">
        <color rgb="FFFFCC66"/>
      </bottom>
      <diagonal/>
    </border>
    <border>
      <left style="thin">
        <color rgb="FF66FF66"/>
      </left>
      <right/>
      <top style="thin">
        <color rgb="FF66FF66"/>
      </top>
      <bottom style="thin">
        <color rgb="FF66FF66"/>
      </bottom>
      <diagonal/>
    </border>
    <border>
      <left/>
      <right/>
      <top style="thin">
        <color rgb="FF66FF66"/>
      </top>
      <bottom style="thin">
        <color rgb="FF66FF66"/>
      </bottom>
      <diagonal/>
    </border>
    <border>
      <left/>
      <right style="thin">
        <color rgb="FF66FF66"/>
      </right>
      <top style="thin">
        <color rgb="FF66FF66"/>
      </top>
      <bottom style="thin">
        <color rgb="FF66FF66"/>
      </bottom>
      <diagonal/>
    </border>
    <border>
      <left style="thin">
        <color rgb="FF66FF66"/>
      </left>
      <right/>
      <top style="thin">
        <color rgb="FF66FF66"/>
      </top>
      <bottom/>
      <diagonal/>
    </border>
    <border>
      <left/>
      <right/>
      <top style="thin">
        <color rgb="FF66FF66"/>
      </top>
      <bottom/>
      <diagonal/>
    </border>
    <border>
      <left/>
      <right style="thin">
        <color rgb="FF66FF66"/>
      </right>
      <top style="thin">
        <color rgb="FF66FF66"/>
      </top>
      <bottom/>
      <diagonal/>
    </border>
    <border>
      <left style="thin">
        <color rgb="FF66FF66"/>
      </left>
      <right/>
      <top/>
      <bottom style="thin">
        <color rgb="FF66FF66"/>
      </bottom>
      <diagonal/>
    </border>
    <border>
      <left/>
      <right/>
      <top/>
      <bottom style="thin">
        <color rgb="FF66FF66"/>
      </bottom>
      <diagonal/>
    </border>
    <border>
      <left/>
      <right style="thin">
        <color rgb="FF66FF66"/>
      </right>
      <top/>
      <bottom style="thin">
        <color rgb="FF66FF66"/>
      </bottom>
      <diagonal/>
    </border>
    <border>
      <left/>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rgb="FFFF6600"/>
      </left>
      <right style="thin">
        <color rgb="FFFF6600"/>
      </right>
      <top style="thin">
        <color rgb="FFFF3737"/>
      </top>
      <bottom/>
      <diagonal/>
    </border>
    <border>
      <left style="thin">
        <color rgb="FFFF6600"/>
      </left>
      <right style="thin">
        <color rgb="FFFF6600"/>
      </right>
      <top/>
      <bottom style="thin">
        <color rgb="FFFF6600"/>
      </bottom>
      <diagonal/>
    </border>
    <border>
      <left style="thin">
        <color rgb="FFFF6600"/>
      </left>
      <right style="thin">
        <color rgb="FFFF6600"/>
      </right>
      <top style="thin">
        <color rgb="FFFF6600"/>
      </top>
      <bottom/>
      <diagonal/>
    </border>
    <border>
      <left style="thin">
        <color rgb="FFFF6600"/>
      </left>
      <right/>
      <top style="thin">
        <color rgb="FFFF6600"/>
      </top>
      <bottom/>
      <diagonal/>
    </border>
    <border>
      <left/>
      <right style="thin">
        <color rgb="FFFF6600"/>
      </right>
      <top style="thin">
        <color rgb="FFFF6600"/>
      </top>
      <bottom/>
      <diagonal/>
    </border>
    <border>
      <left style="thin">
        <color rgb="FFFF6600"/>
      </left>
      <right/>
      <top/>
      <bottom style="thin">
        <color rgb="FFFF6600"/>
      </bottom>
      <diagonal/>
    </border>
    <border>
      <left/>
      <right style="thin">
        <color rgb="FFFF6600"/>
      </right>
      <top/>
      <bottom style="thin">
        <color rgb="FFFF6600"/>
      </bottom>
      <diagonal/>
    </border>
    <border>
      <left style="thin">
        <color theme="5" tint="0.39994506668294322"/>
      </left>
      <right style="thin">
        <color theme="5" tint="0.39994506668294322"/>
      </right>
      <top/>
      <bottom/>
      <diagonal/>
    </border>
    <border>
      <left style="thin">
        <color rgb="FFCC6600"/>
      </left>
      <right style="thin">
        <color rgb="FFCC6600"/>
      </right>
      <top/>
      <bottom/>
      <diagonal/>
    </border>
    <border>
      <left style="thin">
        <color rgb="FFCC6600"/>
      </left>
      <right style="thin">
        <color rgb="FFCC6600"/>
      </right>
      <top/>
      <bottom style="thin">
        <color rgb="FFCC6600"/>
      </bottom>
      <diagonal/>
    </border>
    <border>
      <left style="thin">
        <color rgb="FFCC6600"/>
      </left>
      <right style="thin">
        <color rgb="FFCC6600"/>
      </right>
      <top/>
      <bottom style="thin">
        <color rgb="FFFF9900"/>
      </bottom>
      <diagonal/>
    </border>
    <border>
      <left style="thin">
        <color rgb="FFFF9900"/>
      </left>
      <right style="thin">
        <color rgb="FFFF9900"/>
      </right>
      <top/>
      <bottom/>
      <diagonal/>
    </border>
    <border>
      <left style="thin">
        <color rgb="FFFFCC00"/>
      </left>
      <right style="thin">
        <color rgb="FFFFCC00"/>
      </right>
      <top/>
      <bottom/>
      <diagonal/>
    </border>
    <border>
      <left style="thin">
        <color rgb="FFFFCC00"/>
      </left>
      <right style="thin">
        <color rgb="FFFFCC00"/>
      </right>
      <top/>
      <bottom style="thin">
        <color rgb="FFFFCC00"/>
      </bottom>
      <diagonal/>
    </border>
    <border>
      <left style="thin">
        <color rgb="FFFF3737"/>
      </left>
      <right style="thin">
        <color rgb="FFFF3737"/>
      </right>
      <top style="thin">
        <color rgb="FFFF3737"/>
      </top>
      <bottom/>
      <diagonal/>
    </border>
    <border>
      <left style="thin">
        <color rgb="FFFF3737"/>
      </left>
      <right style="thin">
        <color rgb="FFFF3737"/>
      </right>
      <top/>
      <bottom style="thin">
        <color rgb="FFFF3737"/>
      </bottom>
      <diagonal/>
    </border>
    <border>
      <left style="thin">
        <color rgb="FFFF3737"/>
      </left>
      <right style="thin">
        <color rgb="FFFF3737"/>
      </right>
      <top/>
      <bottom/>
      <diagonal/>
    </border>
    <border>
      <left style="thin">
        <color rgb="FFFFCC66"/>
      </left>
      <right style="thin">
        <color rgb="FFFFCC66"/>
      </right>
      <top/>
      <bottom style="thin">
        <color rgb="FFFFCC66"/>
      </bottom>
      <diagonal/>
    </border>
    <border>
      <left style="thin">
        <color rgb="FFFFCC66"/>
      </left>
      <right style="thin">
        <color rgb="FFFFCC66"/>
      </right>
      <top/>
      <bottom/>
      <diagonal/>
    </border>
    <border>
      <left style="thin">
        <color rgb="FFFFCC66"/>
      </left>
      <right style="thin">
        <color rgb="FFFFCC66"/>
      </right>
      <top/>
      <bottom style="thin">
        <color rgb="FF66FF66"/>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right>
      <top style="thin">
        <color theme="0"/>
      </top>
      <bottom/>
      <diagonal/>
    </border>
    <border>
      <left style="thin">
        <color theme="0"/>
      </left>
      <right style="thin">
        <color theme="0"/>
      </right>
      <top style="thin">
        <color theme="0"/>
      </top>
      <bottom/>
      <diagonal/>
    </border>
    <border>
      <left style="double">
        <color auto="1"/>
      </left>
      <right/>
      <top/>
      <bottom style="dashed">
        <color auto="1"/>
      </bottom>
      <diagonal/>
    </border>
    <border>
      <left/>
      <right style="thin">
        <color theme="0"/>
      </right>
      <top/>
      <bottom style="thin">
        <color theme="0"/>
      </bottom>
      <diagonal/>
    </border>
    <border>
      <left style="thin">
        <color rgb="FFFFC000"/>
      </left>
      <right/>
      <top/>
      <bottom/>
      <diagonal/>
    </border>
    <border>
      <left style="thin">
        <color rgb="FFFFC000"/>
      </left>
      <right style="thin">
        <color rgb="FFFFC000"/>
      </right>
      <top/>
      <bottom style="thin">
        <color rgb="FF66FF66"/>
      </bottom>
      <diagonal/>
    </border>
    <border>
      <left style="thin">
        <color rgb="FFFFC000"/>
      </left>
      <right style="thin">
        <color rgb="FFFFC000"/>
      </right>
      <top/>
      <bottom/>
      <diagonal/>
    </border>
    <border>
      <left style="thin">
        <color rgb="FFFFC000"/>
      </left>
      <right style="thin">
        <color rgb="FFFFC000"/>
      </right>
      <top style="thin">
        <color rgb="FFFFC000"/>
      </top>
      <bottom/>
      <diagonal/>
    </border>
    <border>
      <left style="thin">
        <color rgb="FFFFC000"/>
      </left>
      <right style="thin">
        <color rgb="FFFFC000"/>
      </right>
      <top/>
      <bottom style="thin">
        <color rgb="FFFFC000"/>
      </bottom>
      <diagonal/>
    </border>
    <border>
      <left/>
      <right style="thin">
        <color rgb="FF66FF66"/>
      </right>
      <top/>
      <bottom/>
      <diagonal/>
    </border>
    <border>
      <left style="thin">
        <color rgb="FF66FF66"/>
      </left>
      <right style="thin">
        <color rgb="FFFFC000"/>
      </right>
      <top style="thin">
        <color rgb="FF66FF66"/>
      </top>
      <bottom/>
      <diagonal/>
    </border>
    <border>
      <left style="thin">
        <color rgb="FF66FF66"/>
      </left>
      <right style="thin">
        <color rgb="FFFFC000"/>
      </right>
      <top/>
      <bottom style="thin">
        <color rgb="FF66FF66"/>
      </bottom>
      <diagonal/>
    </border>
    <border>
      <left style="thin">
        <color rgb="FF66FF66"/>
      </left>
      <right style="thin">
        <color rgb="FFFFC000"/>
      </right>
      <top style="thin">
        <color rgb="FF66FF66"/>
      </top>
      <bottom style="thin">
        <color rgb="FF66FF66"/>
      </bottom>
      <diagonal/>
    </border>
    <border>
      <left style="thin">
        <color rgb="FFFFC000"/>
      </left>
      <right style="thin">
        <color rgb="FFFFC000"/>
      </right>
      <top style="thin">
        <color rgb="FF66FF66"/>
      </top>
      <bottom/>
      <diagonal/>
    </border>
    <border>
      <left style="thin">
        <color rgb="FF66FF66"/>
      </left>
      <right style="thin">
        <color rgb="FF66FF66"/>
      </right>
      <top style="thin">
        <color rgb="FFFFC000"/>
      </top>
      <bottom style="thin">
        <color rgb="FF66FF66"/>
      </bottom>
      <diagonal/>
    </border>
    <border>
      <left style="thin">
        <color rgb="FF66FF66"/>
      </left>
      <right style="thin">
        <color rgb="FFFFC000"/>
      </right>
      <top style="thin">
        <color rgb="FFFFC000"/>
      </top>
      <bottom style="thin">
        <color rgb="FF66FF66"/>
      </bottom>
      <diagonal/>
    </border>
    <border>
      <left style="thin">
        <color rgb="FF66FF66"/>
      </left>
      <right style="thin">
        <color rgb="FF66FF66"/>
      </right>
      <top/>
      <bottom style="thin">
        <color rgb="FFFFC000"/>
      </bottom>
      <diagonal/>
    </border>
    <border>
      <left style="thin">
        <color rgb="FF66FF66"/>
      </left>
      <right style="thin">
        <color rgb="FFFFC000"/>
      </right>
      <top/>
      <bottom style="thin">
        <color rgb="FFFFC000"/>
      </bottom>
      <diagonal/>
    </border>
    <border>
      <left style="thin">
        <color rgb="FF00B050"/>
      </left>
      <right style="thin">
        <color rgb="FF00B050"/>
      </right>
      <top/>
      <bottom/>
      <diagonal/>
    </border>
    <border>
      <left style="thin">
        <color rgb="FFFFC000"/>
      </left>
      <right/>
      <top style="thin">
        <color rgb="FF66FF66"/>
      </top>
      <bottom/>
      <diagonal/>
    </border>
    <border>
      <left style="thin">
        <color rgb="FFFFC000"/>
      </left>
      <right/>
      <top/>
      <bottom style="thin">
        <color rgb="FF66FF66"/>
      </bottom>
      <diagonal/>
    </border>
    <border>
      <left style="thin">
        <color rgb="FF66FF66"/>
      </left>
      <right/>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FFC000"/>
      </left>
      <right style="thin">
        <color rgb="FF66FF66"/>
      </right>
      <top style="thin">
        <color rgb="FFFFC000"/>
      </top>
      <bottom/>
      <diagonal/>
    </border>
    <border>
      <left style="thin">
        <color rgb="FFFFC000"/>
      </left>
      <right style="thin">
        <color rgb="FF66FF66"/>
      </right>
      <top/>
      <bottom/>
      <diagonal/>
    </border>
    <border>
      <left style="thin">
        <color rgb="FFFFC000"/>
      </left>
      <right style="thin">
        <color rgb="FF66FF66"/>
      </right>
      <top/>
      <bottom style="thin">
        <color rgb="FFFFC000"/>
      </bottom>
      <diagonal/>
    </border>
    <border>
      <left style="thin">
        <color theme="5" tint="0.39994506668294322"/>
      </left>
      <right/>
      <top style="thin">
        <color theme="5" tint="0.39994506668294322"/>
      </top>
      <bottom style="thin">
        <color theme="5" tint="0.39994506668294322"/>
      </bottom>
      <diagonal/>
    </border>
    <border>
      <left/>
      <right style="thin">
        <color theme="5" tint="0.39994506668294322"/>
      </right>
      <top style="thin">
        <color theme="5" tint="0.39994506668294322"/>
      </top>
      <bottom/>
      <diagonal/>
    </border>
    <border>
      <left/>
      <right style="thin">
        <color theme="5" tint="0.39994506668294322"/>
      </right>
      <top/>
      <bottom/>
      <diagonal/>
    </border>
    <border>
      <left style="thin">
        <color theme="5" tint="0.39994506668294322"/>
      </left>
      <right style="thin">
        <color theme="5" tint="0.39994506668294322"/>
      </right>
      <top/>
      <bottom style="thin">
        <color rgb="FFEA42D6"/>
      </bottom>
      <diagonal/>
    </border>
    <border>
      <left style="thin">
        <color rgb="FFFFCC66"/>
      </left>
      <right/>
      <top/>
      <bottom/>
      <diagonal/>
    </border>
    <border>
      <left/>
      <right style="thin">
        <color rgb="FFFFCC66"/>
      </right>
      <top/>
      <bottom/>
      <diagonal/>
    </border>
    <border>
      <left style="thin">
        <color rgb="FFFFCC66"/>
      </left>
      <right/>
      <top style="thin">
        <color rgb="FFFFCC66"/>
      </top>
      <bottom style="thin">
        <color rgb="FFFFCC66"/>
      </bottom>
      <diagonal/>
    </border>
    <border>
      <left/>
      <right style="thin">
        <color rgb="FFFFCC66"/>
      </right>
      <top style="thin">
        <color rgb="FFFFCC66"/>
      </top>
      <bottom style="thin">
        <color rgb="FFFFCC66"/>
      </bottom>
      <diagonal/>
    </border>
    <border>
      <left style="thin">
        <color rgb="FFFFCC66"/>
      </left>
      <right/>
      <top style="thin">
        <color rgb="FFFFCC66"/>
      </top>
      <bottom style="thin">
        <color rgb="FF66FF66"/>
      </bottom>
      <diagonal/>
    </border>
    <border>
      <left/>
      <right style="thin">
        <color rgb="FFFFCC66"/>
      </right>
      <top style="thin">
        <color rgb="FFFFCC66"/>
      </top>
      <bottom style="thin">
        <color rgb="FF66FF66"/>
      </bottom>
      <diagonal/>
    </border>
    <border>
      <left/>
      <right style="thin">
        <color rgb="FFFFC000"/>
      </right>
      <top style="thin">
        <color rgb="FF66FF66"/>
      </top>
      <bottom style="thin">
        <color rgb="FF66FF66"/>
      </bottom>
      <diagonal/>
    </border>
    <border>
      <left/>
      <right/>
      <top style="thin">
        <color theme="5" tint="0.39994506668294322"/>
      </top>
      <bottom/>
      <diagonal/>
    </border>
    <border>
      <left/>
      <right/>
      <top/>
      <bottom style="thin">
        <color theme="5" tint="0.39994506668294322"/>
      </bottom>
      <diagonal/>
    </border>
    <border>
      <left style="thin">
        <color theme="5" tint="0.59996337778862885"/>
      </left>
      <right style="thin">
        <color theme="5" tint="0.59996337778862885"/>
      </right>
      <top style="thin">
        <color theme="5" tint="0.59996337778862885"/>
      </top>
      <bottom/>
      <diagonal/>
    </border>
    <border>
      <left style="thin">
        <color rgb="FF66FF66"/>
      </left>
      <right style="thin">
        <color rgb="FF66FF66"/>
      </right>
      <top style="thin">
        <color rgb="FF66FF66"/>
      </top>
      <bottom style="thin">
        <color rgb="FFC8C300"/>
      </bottom>
      <diagonal/>
    </border>
    <border>
      <left style="thin">
        <color rgb="FF99FF99"/>
      </left>
      <right/>
      <top/>
      <bottom style="thin">
        <color rgb="FF99FF99"/>
      </bottom>
      <diagonal/>
    </border>
    <border>
      <left style="thin">
        <color rgb="FF99FF99"/>
      </left>
      <right/>
      <top style="thin">
        <color rgb="FF99FF99"/>
      </top>
      <bottom style="thin">
        <color rgb="FF99FF99"/>
      </bottom>
      <diagonal/>
    </border>
    <border>
      <left style="thin">
        <color rgb="FF66FF66"/>
      </left>
      <right style="thin">
        <color rgb="FF66FF66"/>
      </right>
      <top/>
      <bottom style="thin">
        <color rgb="FFC8C300"/>
      </bottom>
      <diagonal/>
    </border>
    <border>
      <left/>
      <right style="thin">
        <color theme="3" tint="0.59996337778862885"/>
      </right>
      <top style="thin">
        <color theme="3" tint="0.59996337778862885"/>
      </top>
      <bottom/>
      <diagonal/>
    </border>
    <border>
      <left/>
      <right style="thin">
        <color theme="3" tint="0.59996337778862885"/>
      </right>
      <top/>
      <bottom/>
      <diagonal/>
    </border>
    <border>
      <left/>
      <right style="thin">
        <color theme="3" tint="0.59996337778862885"/>
      </right>
      <top/>
      <bottom style="thin">
        <color theme="3" tint="0.59996337778862885"/>
      </bottom>
      <diagonal/>
    </border>
    <border>
      <left/>
      <right/>
      <top/>
      <bottom style="thin">
        <color rgb="FFC8C300"/>
      </bottom>
      <diagonal/>
    </border>
    <border>
      <left style="thin">
        <color rgb="FFFF6600"/>
      </left>
      <right style="thin">
        <color rgb="FFFF6600"/>
      </right>
      <top/>
      <bottom/>
      <diagonal/>
    </border>
    <border>
      <left style="thin">
        <color rgb="FFFF9900"/>
      </left>
      <right style="thin">
        <color rgb="FFFF9900"/>
      </right>
      <top/>
      <bottom style="thin">
        <color rgb="FFFF9900"/>
      </bottom>
      <diagonal/>
    </border>
    <border>
      <left style="thin">
        <color theme="4" tint="0.59996337778862885"/>
      </left>
      <right/>
      <top style="thin">
        <color theme="8" tint="0.59996337778862885"/>
      </top>
      <bottom/>
      <diagonal/>
    </border>
    <border>
      <left/>
      <right style="thin">
        <color theme="4" tint="0.59996337778862885"/>
      </right>
      <top style="thin">
        <color theme="8" tint="0.59996337778862885"/>
      </top>
      <bottom/>
      <diagonal/>
    </border>
    <border>
      <left style="thin">
        <color theme="4" tint="0.59996337778862885"/>
      </left>
      <right/>
      <top/>
      <bottom style="thin">
        <color theme="4" tint="0.59996337778862885"/>
      </bottom>
      <diagonal/>
    </border>
    <border>
      <left/>
      <right style="thin">
        <color theme="4" tint="0.59996337778862885"/>
      </right>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3" tint="0.59996337778862885"/>
      </left>
      <right/>
      <top style="thin">
        <color theme="3" tint="0.59996337778862885"/>
      </top>
      <bottom/>
      <diagonal/>
    </border>
    <border>
      <left style="thin">
        <color theme="3" tint="0.59996337778862885"/>
      </left>
      <right/>
      <top/>
      <bottom/>
      <diagonal/>
    </border>
    <border>
      <left style="thin">
        <color theme="3" tint="0.59996337778862885"/>
      </left>
      <right/>
      <top/>
      <bottom style="thin">
        <color theme="3" tint="0.59996337778862885"/>
      </bottom>
      <diagonal/>
    </border>
    <border>
      <left/>
      <right/>
      <top style="thin">
        <color rgb="FF00B050"/>
      </top>
      <bottom style="thin">
        <color theme="3" tint="0.39994506668294322"/>
      </bottom>
      <diagonal/>
    </border>
    <border>
      <left style="thin">
        <color theme="8" tint="0.59996337778862885"/>
      </left>
      <right style="thin">
        <color theme="4" tint="0.59996337778862885"/>
      </right>
      <top/>
      <bottom style="thin">
        <color theme="4" tint="0.59996337778862885"/>
      </bottom>
      <diagonal/>
    </border>
    <border>
      <left style="thin">
        <color theme="4" tint="0.59996337778862885"/>
      </left>
      <right style="thin">
        <color theme="8" tint="0.59996337778862885"/>
      </right>
      <top/>
      <bottom style="thin">
        <color theme="4" tint="0.59996337778862885"/>
      </bottom>
      <diagonal/>
    </border>
    <border>
      <left style="thin">
        <color theme="5" tint="0.39994506668294322"/>
      </left>
      <right/>
      <top style="thin">
        <color theme="5" tint="0.39994506668294322"/>
      </top>
      <bottom/>
      <diagonal/>
    </border>
    <border>
      <left style="thin">
        <color theme="5" tint="0.39994506668294322"/>
      </left>
      <right/>
      <top/>
      <bottom/>
      <diagonal/>
    </border>
    <border>
      <left style="thin">
        <color theme="5" tint="0.39994506668294322"/>
      </left>
      <right/>
      <top/>
      <bottom style="thin">
        <color theme="5" tint="0.39994506668294322"/>
      </bottom>
      <diagonal/>
    </border>
    <border>
      <left/>
      <right style="thin">
        <color theme="5" tint="0.39994506668294322"/>
      </right>
      <top/>
      <bottom style="thin">
        <color theme="5" tint="0.39994506668294322"/>
      </bottom>
      <diagonal/>
    </border>
    <border>
      <left/>
      <right/>
      <top style="thin">
        <color rgb="FFC8C300"/>
      </top>
      <bottom/>
      <diagonal/>
    </border>
    <border>
      <left style="thin">
        <color rgb="FF66FF66"/>
      </left>
      <right/>
      <top/>
      <bottom style="thin">
        <color rgb="FFC8C300"/>
      </bottom>
      <diagonal/>
    </border>
    <border>
      <left/>
      <right style="thin">
        <color theme="5" tint="0.39994506668294322"/>
      </right>
      <top style="thin">
        <color theme="5" tint="0.39994506668294322"/>
      </top>
      <bottom style="thin">
        <color theme="5" tint="0.39994506668294322"/>
      </bottom>
      <diagonal/>
    </border>
    <border>
      <left style="thin">
        <color rgb="FF66FF66"/>
      </left>
      <right/>
      <top style="thin">
        <color rgb="FFC8C300"/>
      </top>
      <bottom style="thin">
        <color rgb="FF66FF66"/>
      </bottom>
      <diagonal/>
    </border>
    <border>
      <left/>
      <right style="thin">
        <color rgb="FF66FF66"/>
      </right>
      <top style="thin">
        <color rgb="FFC8C300"/>
      </top>
      <bottom style="thin">
        <color rgb="FF66FF66"/>
      </bottom>
      <diagonal/>
    </border>
    <border>
      <left style="thin">
        <color rgb="FFC8C300"/>
      </left>
      <right/>
      <top style="thin">
        <color rgb="FFC8C300"/>
      </top>
      <bottom style="thin">
        <color rgb="FFC8C300"/>
      </bottom>
      <diagonal/>
    </border>
    <border>
      <left/>
      <right style="thin">
        <color rgb="FFC8C300"/>
      </right>
      <top style="thin">
        <color rgb="FFC8C300"/>
      </top>
      <bottom style="thin">
        <color rgb="FFC8C300"/>
      </bottom>
      <diagonal/>
    </border>
    <border>
      <left style="thin">
        <color rgb="FFC8C300"/>
      </left>
      <right/>
      <top style="thin">
        <color rgb="FFC8C300"/>
      </top>
      <bottom/>
      <diagonal/>
    </border>
    <border>
      <left/>
      <right style="thin">
        <color rgb="FFC8C300"/>
      </right>
      <top style="thin">
        <color rgb="FFC8C300"/>
      </top>
      <bottom/>
      <diagonal/>
    </border>
    <border>
      <left style="thin">
        <color rgb="FFC8C300"/>
      </left>
      <right/>
      <top/>
      <bottom/>
      <diagonal/>
    </border>
    <border>
      <left/>
      <right style="thin">
        <color rgb="FFC8C300"/>
      </right>
      <top/>
      <bottom/>
      <diagonal/>
    </border>
    <border>
      <left style="thin">
        <color rgb="FFC8C300"/>
      </left>
      <right/>
      <top/>
      <bottom style="thin">
        <color rgb="FFC8C300"/>
      </bottom>
      <diagonal/>
    </border>
    <border>
      <left/>
      <right style="thin">
        <color rgb="FFC8C300"/>
      </right>
      <top/>
      <bottom style="thin">
        <color rgb="FFC8C300"/>
      </bottom>
      <diagonal/>
    </border>
    <border>
      <left style="thin">
        <color rgb="FFC8C300"/>
      </left>
      <right/>
      <top/>
      <bottom style="thin">
        <color rgb="FFFF3737"/>
      </bottom>
      <diagonal/>
    </border>
    <border>
      <left/>
      <right style="thin">
        <color rgb="FFC8C300"/>
      </right>
      <top/>
      <bottom style="thin">
        <color rgb="FFFF3737"/>
      </bottom>
      <diagonal/>
    </border>
    <border>
      <left style="thin">
        <color rgb="FFFF3737"/>
      </left>
      <right/>
      <top style="thin">
        <color rgb="FFFF3737"/>
      </top>
      <bottom style="thin">
        <color rgb="FFFF3737"/>
      </bottom>
      <diagonal/>
    </border>
    <border>
      <left/>
      <right style="thin">
        <color rgb="FFFF3737"/>
      </right>
      <top style="thin">
        <color rgb="FFFF3737"/>
      </top>
      <bottom style="thin">
        <color rgb="FFFF3737"/>
      </bottom>
      <diagonal/>
    </border>
    <border>
      <left style="thin">
        <color rgb="FFFF3737"/>
      </left>
      <right/>
      <top style="thin">
        <color rgb="FFFF3737"/>
      </top>
      <bottom/>
      <diagonal/>
    </border>
    <border>
      <left/>
      <right style="thin">
        <color rgb="FFFF3737"/>
      </right>
      <top style="thin">
        <color rgb="FFFF3737"/>
      </top>
      <bottom/>
      <diagonal/>
    </border>
    <border>
      <left style="thin">
        <color rgb="FFFF3737"/>
      </left>
      <right/>
      <top/>
      <bottom/>
      <diagonal/>
    </border>
    <border>
      <left/>
      <right style="thin">
        <color rgb="FFFF3737"/>
      </right>
      <top/>
      <bottom/>
      <diagonal/>
    </border>
    <border>
      <left style="thin">
        <color rgb="FFFF3737"/>
      </left>
      <right/>
      <top/>
      <bottom style="thin">
        <color rgb="FFFF3737"/>
      </bottom>
      <diagonal/>
    </border>
    <border>
      <left/>
      <right style="thin">
        <color rgb="FFFF3737"/>
      </right>
      <top/>
      <bottom style="thin">
        <color rgb="FFFF3737"/>
      </bottom>
      <diagonal/>
    </border>
    <border>
      <left style="thin">
        <color rgb="FFFF6600"/>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CC6600"/>
      </left>
      <right/>
      <top style="thin">
        <color rgb="FFCC6600"/>
      </top>
      <bottom style="thin">
        <color rgb="FFCC6600"/>
      </bottom>
      <diagonal/>
    </border>
    <border>
      <left/>
      <right style="thin">
        <color rgb="FFCC6600"/>
      </right>
      <top style="thin">
        <color rgb="FFCC6600"/>
      </top>
      <bottom style="thin">
        <color rgb="FFCC6600"/>
      </bottom>
      <diagonal/>
    </border>
    <border>
      <left style="thin">
        <color rgb="FFCC6600"/>
      </left>
      <right/>
      <top style="thin">
        <color rgb="FFCC6600"/>
      </top>
      <bottom/>
      <diagonal/>
    </border>
    <border>
      <left/>
      <right style="thin">
        <color rgb="FFCC6600"/>
      </right>
      <top style="thin">
        <color rgb="FFCC6600"/>
      </top>
      <bottom/>
      <diagonal/>
    </border>
    <border>
      <left style="thin">
        <color rgb="FFCC6600"/>
      </left>
      <right/>
      <top/>
      <bottom/>
      <diagonal/>
    </border>
    <border>
      <left/>
      <right style="thin">
        <color rgb="FFCC6600"/>
      </right>
      <top/>
      <bottom/>
      <diagonal/>
    </border>
    <border>
      <left style="thin">
        <color rgb="FFCC6600"/>
      </left>
      <right/>
      <top/>
      <bottom style="thin">
        <color rgb="FFCC6600"/>
      </bottom>
      <diagonal/>
    </border>
    <border>
      <left/>
      <right style="thin">
        <color rgb="FFCC6600"/>
      </right>
      <top/>
      <bottom style="thin">
        <color rgb="FFCC6600"/>
      </bottom>
      <diagonal/>
    </border>
    <border>
      <left style="thin">
        <color rgb="FFCC6600"/>
      </left>
      <right/>
      <top/>
      <bottom style="thin">
        <color rgb="FFFF9900"/>
      </bottom>
      <diagonal/>
    </border>
    <border>
      <left/>
      <right style="thin">
        <color rgb="FFCC6600"/>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CC00"/>
      </left>
      <right/>
      <top style="thin">
        <color rgb="FFFFCC00"/>
      </top>
      <bottom style="thin">
        <color rgb="FFFFCC00"/>
      </bottom>
      <diagonal/>
    </border>
    <border>
      <left/>
      <right style="thin">
        <color rgb="FFFFCC00"/>
      </right>
      <top style="thin">
        <color rgb="FFFFCC00"/>
      </top>
      <bottom style="thin">
        <color rgb="FFFFCC00"/>
      </bottom>
      <diagonal/>
    </border>
    <border>
      <left style="thin">
        <color rgb="FFFFCC00"/>
      </left>
      <right/>
      <top style="thin">
        <color rgb="FFFFCC00"/>
      </top>
      <bottom/>
      <diagonal/>
    </border>
    <border>
      <left/>
      <right style="thin">
        <color rgb="FFFFCC00"/>
      </right>
      <top style="thin">
        <color rgb="FFFFCC00"/>
      </top>
      <bottom/>
      <diagonal/>
    </border>
    <border>
      <left style="thin">
        <color rgb="FFFFCC00"/>
      </left>
      <right/>
      <top/>
      <bottom/>
      <diagonal/>
    </border>
    <border>
      <left/>
      <right style="thin">
        <color rgb="FFFFCC00"/>
      </right>
      <top/>
      <bottom/>
      <diagonal/>
    </border>
    <border>
      <left/>
      <right style="thin">
        <color rgb="FF66FF66"/>
      </right>
      <top/>
      <bottom style="thin">
        <color rgb="FFC8C300"/>
      </bottom>
      <diagonal/>
    </border>
    <border>
      <left/>
      <right style="thin">
        <color rgb="FFFFC000"/>
      </right>
      <top style="thin">
        <color rgb="FF66FF66"/>
      </top>
      <bottom/>
      <diagonal/>
    </border>
    <border>
      <left/>
      <right style="thin">
        <color rgb="FFFFC000"/>
      </right>
      <top/>
      <bottom style="thin">
        <color rgb="FF66FF66"/>
      </bottom>
      <diagonal/>
    </border>
    <border>
      <left/>
      <right style="thin">
        <color rgb="FFFFC000"/>
      </right>
      <top/>
      <bottom/>
      <diagonal/>
    </border>
    <border>
      <left/>
      <right/>
      <top style="thin">
        <color theme="4" tint="0.59996337778862885"/>
      </top>
      <bottom/>
      <diagonal/>
    </border>
    <border>
      <left style="thin">
        <color theme="4" tint="0.59996337778862885"/>
      </left>
      <right/>
      <top style="thin">
        <color theme="4" tint="0.59996337778862885"/>
      </top>
      <bottom/>
      <diagonal/>
    </border>
    <border>
      <left/>
      <right style="thin">
        <color theme="4" tint="0.59996337778862885"/>
      </right>
      <top style="thin">
        <color theme="4" tint="0.59996337778862885"/>
      </top>
      <bottom/>
      <diagonal/>
    </border>
    <border>
      <left style="thin">
        <color theme="4" tint="0.59996337778862885"/>
      </left>
      <right/>
      <top/>
      <bottom/>
      <diagonal/>
    </border>
    <border>
      <left/>
      <right style="thin">
        <color theme="4" tint="0.59996337778862885"/>
      </right>
      <top/>
      <bottom/>
      <diagonal/>
    </border>
    <border>
      <left/>
      <right/>
      <top style="thin">
        <color theme="8" tint="0.59996337778862885"/>
      </top>
      <bottom/>
      <diagonal/>
    </border>
    <border>
      <left style="thin">
        <color theme="4" tint="0.59996337778862885"/>
      </left>
      <right/>
      <top style="thin">
        <color theme="4" tint="0.59996337778862885"/>
      </top>
      <bottom style="thin">
        <color theme="8" tint="0.59996337778862885"/>
      </bottom>
      <diagonal/>
    </border>
    <border>
      <left/>
      <right style="thin">
        <color theme="4" tint="0.59996337778862885"/>
      </right>
      <top style="thin">
        <color theme="4" tint="0.59996337778862885"/>
      </top>
      <bottom style="thin">
        <color theme="8" tint="0.59996337778862885"/>
      </bottom>
      <diagonal/>
    </border>
    <border>
      <left style="thin">
        <color rgb="FFFF6600"/>
      </left>
      <right/>
      <top/>
      <bottom/>
      <diagonal/>
    </border>
    <border>
      <left/>
      <right style="thin">
        <color rgb="FFFF6600"/>
      </right>
      <top/>
      <bottom/>
      <diagonal/>
    </border>
    <border>
      <left/>
      <right/>
      <top/>
      <bottom style="thin">
        <color rgb="FF00B050"/>
      </bottom>
      <diagonal/>
    </border>
    <border>
      <left style="thin">
        <color theme="0"/>
      </left>
      <right style="thin">
        <color theme="0"/>
      </right>
      <top/>
      <bottom/>
      <diagonal/>
    </border>
    <border>
      <left style="thin">
        <color theme="5" tint="0.39994506668294322"/>
      </left>
      <right style="thin">
        <color theme="5" tint="0.39994506668294322"/>
      </right>
      <top style="thin">
        <color rgb="FFEA42D6"/>
      </top>
      <bottom/>
      <diagonal/>
    </border>
    <border>
      <left/>
      <right/>
      <top style="thin">
        <color theme="5" tint="0.39994506668294322"/>
      </top>
      <bottom style="thin">
        <color theme="5" tint="0.39994506668294322"/>
      </bottom>
      <diagonal/>
    </border>
    <border>
      <left style="thin">
        <color theme="5" tint="0.39991454817346722"/>
      </left>
      <right style="thin">
        <color theme="5" tint="0.39991454817346722"/>
      </right>
      <top/>
      <bottom/>
      <diagonal/>
    </border>
    <border>
      <left/>
      <right/>
      <top style="thin">
        <color rgb="FF00B050"/>
      </top>
      <bottom/>
      <diagonal/>
    </border>
    <border>
      <left/>
      <right/>
      <top style="thin">
        <color auto="1"/>
      </top>
      <bottom style="thin">
        <color rgb="FF00B050"/>
      </bottom>
      <diagonal/>
    </border>
    <border>
      <left/>
      <right/>
      <top style="thin">
        <color rgb="FF00B050"/>
      </top>
      <bottom style="thin">
        <color auto="1"/>
      </bottom>
      <diagonal/>
    </border>
    <border>
      <left/>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ashed">
        <color auto="1"/>
      </left>
      <right/>
      <top style="double">
        <color auto="1"/>
      </top>
      <bottom style="dashed">
        <color auto="1"/>
      </bottom>
      <diagonal/>
    </border>
    <border>
      <left/>
      <right/>
      <top style="double">
        <color auto="1"/>
      </top>
      <bottom style="dashed">
        <color auto="1"/>
      </bottom>
      <diagonal/>
    </border>
    <border>
      <left/>
      <right style="dashed">
        <color auto="1"/>
      </right>
      <top style="double">
        <color auto="1"/>
      </top>
      <bottom style="dashed">
        <color auto="1"/>
      </bottom>
      <diagonal/>
    </border>
    <border>
      <left style="dashed">
        <color auto="1"/>
      </left>
      <right/>
      <top/>
      <bottom/>
      <diagonal/>
    </border>
    <border>
      <left style="thin">
        <color auto="1"/>
      </left>
      <right style="thin">
        <color auto="1"/>
      </right>
      <top/>
      <bottom/>
      <diagonal/>
    </border>
    <border>
      <left/>
      <right style="dashed">
        <color auto="1"/>
      </right>
      <top/>
      <bottom/>
      <diagonal/>
    </border>
    <border>
      <left style="dashed">
        <color auto="1"/>
      </left>
      <right style="double">
        <color auto="1"/>
      </right>
      <top/>
      <bottom/>
      <diagonal/>
    </border>
    <border>
      <left style="double">
        <color auto="1"/>
      </left>
      <right style="dashed">
        <color auto="1"/>
      </right>
      <top/>
      <bottom/>
      <diagonal/>
    </border>
    <border>
      <left style="double">
        <color auto="1"/>
      </left>
      <right/>
      <top/>
      <bottom/>
      <diagonal/>
    </border>
    <border>
      <left style="thin">
        <color theme="0" tint="-0.34998626667073579"/>
      </left>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top/>
      <bottom/>
      <diagonal/>
    </border>
    <border>
      <left style="thin">
        <color theme="0" tint="-0.24994659260841701"/>
      </left>
      <right style="thin">
        <color theme="0" tint="-0.24994659260841701"/>
      </right>
      <top/>
      <bottom/>
      <diagonal/>
    </border>
    <border>
      <left style="thin">
        <color theme="0" tint="-0.24994659260841701"/>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5" tint="0.39994506668294322"/>
      </left>
      <right style="thin">
        <color theme="5" tint="0.39994506668294322"/>
      </right>
      <top style="thin">
        <color theme="0" tint="-0.34998626667073579"/>
      </top>
      <bottom style="thin">
        <color theme="0" tint="-0.34998626667073579"/>
      </bottom>
      <diagonal/>
    </border>
    <border>
      <left style="thin">
        <color theme="5" tint="0.39994506668294322"/>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5" tint="0.39994506668294322"/>
      </right>
      <top style="thin">
        <color theme="0" tint="-0.34998626667073579"/>
      </top>
      <bottom style="thin">
        <color theme="0" tint="-0.34998626667073579"/>
      </bottom>
      <diagonal/>
    </border>
    <border>
      <left style="thin">
        <color theme="5" tint="0.39991454817346722"/>
      </left>
      <right style="thin">
        <color theme="5" tint="0.39991454817346722"/>
      </right>
      <top style="thin">
        <color theme="0" tint="-0.34998626667073579"/>
      </top>
      <bottom/>
      <diagonal/>
    </border>
    <border>
      <left style="thin">
        <color theme="5" tint="0.39991454817346722"/>
      </left>
      <right style="thin">
        <color theme="0" tint="-0.34998626667073579"/>
      </right>
      <top style="thin">
        <color theme="0" tint="-0.34998626667073579"/>
      </top>
      <bottom/>
      <diagonal/>
    </border>
    <border>
      <left style="thin">
        <color theme="5" tint="0.39991454817346722"/>
      </left>
      <right style="thin">
        <color theme="5" tint="0.39991454817346722"/>
      </right>
      <top/>
      <bottom style="thin">
        <color theme="0" tint="-0.34998626667073579"/>
      </bottom>
      <diagonal/>
    </border>
    <border>
      <left style="thin">
        <color theme="5" tint="0.39991454817346722"/>
      </left>
      <right style="thin">
        <color theme="0" tint="-0.34998626667073579"/>
      </right>
      <top/>
      <bottom style="thin">
        <color theme="0" tint="-0.34998626667073579"/>
      </bottom>
      <diagonal/>
    </border>
    <border>
      <left style="thin">
        <color theme="0" tint="-0.34998626667073579"/>
      </left>
      <right style="thin">
        <color theme="5" tint="0.39991454817346722"/>
      </right>
      <top style="thin">
        <color theme="0" tint="-0.34998626667073579"/>
      </top>
      <bottom/>
      <diagonal/>
    </border>
    <border>
      <left style="thin">
        <color theme="0" tint="-0.34998626667073579"/>
      </left>
      <right style="thin">
        <color theme="5" tint="0.39991454817346722"/>
      </right>
      <top/>
      <bottom style="thin">
        <color theme="0" tint="-0.34998626667073579"/>
      </bottom>
      <diagonal/>
    </border>
    <border>
      <left/>
      <right style="thin">
        <color theme="5" tint="0.39994506668294322"/>
      </right>
      <top style="thin">
        <color theme="0" tint="-0.34998626667073579"/>
      </top>
      <bottom/>
      <diagonal/>
    </border>
    <border>
      <left style="thin">
        <color theme="5" tint="0.39994506668294322"/>
      </left>
      <right style="thin">
        <color theme="5" tint="0.39994506668294322"/>
      </right>
      <top style="thin">
        <color theme="0" tint="-0.34998626667073579"/>
      </top>
      <bottom/>
      <diagonal/>
    </border>
    <border>
      <left style="thin">
        <color theme="5" tint="0.39994506668294322"/>
      </left>
      <right style="thin">
        <color theme="0" tint="-0.34998626667073579"/>
      </right>
      <top style="thin">
        <color theme="0" tint="-0.34998626667073579"/>
      </top>
      <bottom/>
      <diagonal/>
    </border>
    <border>
      <left/>
      <right style="thin">
        <color theme="5" tint="0.39994506668294322"/>
      </right>
      <top/>
      <bottom style="thin">
        <color theme="0" tint="-0.34998626667073579"/>
      </bottom>
      <diagonal/>
    </border>
    <border>
      <left style="thin">
        <color theme="5" tint="0.39994506668294322"/>
      </left>
      <right style="thin">
        <color theme="5" tint="0.39994506668294322"/>
      </right>
      <top/>
      <bottom style="thin">
        <color theme="0" tint="-0.34998626667073579"/>
      </bottom>
      <diagonal/>
    </border>
    <border>
      <left style="thin">
        <color theme="5" tint="0.39994506668294322"/>
      </left>
      <right style="thin">
        <color theme="0" tint="-0.34998626667073579"/>
      </right>
      <top/>
      <bottom style="thin">
        <color theme="0" tint="-0.34998626667073579"/>
      </bottom>
      <diagonal/>
    </border>
    <border>
      <left style="thin">
        <color theme="0" tint="-0.34998626667073579"/>
      </left>
      <right style="thin">
        <color theme="5" tint="0.39994506668294322"/>
      </right>
      <top style="thin">
        <color theme="0" tint="-0.34998626667073579"/>
      </top>
      <bottom/>
      <diagonal/>
    </border>
    <border>
      <left style="thin">
        <color theme="0" tint="-0.34998626667073579"/>
      </left>
      <right style="thin">
        <color theme="5" tint="0.39994506668294322"/>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5" tint="0.39991454817346722"/>
      </left>
      <right style="thin">
        <color theme="0" tint="-0.34998626667073579"/>
      </right>
      <top/>
      <bottom/>
      <diagonal/>
    </border>
    <border>
      <left style="thin">
        <color theme="0" tint="-0.34998626667073579"/>
      </left>
      <right style="thin">
        <color theme="5" tint="0.39991454817346722"/>
      </right>
      <top/>
      <bottom/>
      <diagonal/>
    </border>
    <border>
      <left/>
      <right style="thin">
        <color theme="5" tint="0.39991454817346722"/>
      </right>
      <top/>
      <bottom/>
      <diagonal/>
    </border>
    <border>
      <left/>
      <right style="thin">
        <color theme="5" tint="0.39991454817346722"/>
      </right>
      <top/>
      <bottom style="thin">
        <color theme="0" tint="-0.34998626667073579"/>
      </bottom>
      <diagonal/>
    </border>
    <border>
      <left/>
      <right style="thin">
        <color theme="0" tint="-0.34998626667073579"/>
      </right>
      <top/>
      <bottom/>
      <diagonal/>
    </border>
  </borders>
  <cellStyleXfs count="34">
    <xf numFmtId="0" fontId="0" fillId="0" borderId="0"/>
    <xf numFmtId="168" fontId="4" fillId="0" borderId="0" applyFont="0" applyFill="0" applyBorder="0" applyAlignment="0" applyProtection="0"/>
    <xf numFmtId="167" fontId="22" fillId="0" borderId="0" applyFont="0" applyFill="0" applyBorder="0" applyAlignment="0" applyProtection="0"/>
    <xf numFmtId="0" fontId="22" fillId="0" borderId="0"/>
    <xf numFmtId="0" fontId="4" fillId="0" borderId="0"/>
    <xf numFmtId="0" fontId="4" fillId="0" borderId="0"/>
    <xf numFmtId="0" fontId="5" fillId="0" borderId="0"/>
    <xf numFmtId="0" fontId="4" fillId="0" borderId="0"/>
    <xf numFmtId="0" fontId="4" fillId="0" borderId="0"/>
    <xf numFmtId="9" fontId="4" fillId="0" borderId="0" applyFont="0" applyFill="0" applyBorder="0" applyAlignment="0" applyProtection="0"/>
    <xf numFmtId="166" fontId="23" fillId="0" borderId="0" applyFont="0" applyFill="0" applyBorder="0" applyAlignment="0" applyProtection="0"/>
    <xf numFmtId="0" fontId="3" fillId="0" borderId="0"/>
    <xf numFmtId="0" fontId="2" fillId="0" borderId="0"/>
    <xf numFmtId="164" fontId="32"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5"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28">
    <xf numFmtId="0" fontId="0" fillId="0" borderId="0" xfId="0"/>
    <xf numFmtId="0" fontId="6" fillId="0" borderId="0" xfId="0" applyFont="1" applyFill="1" applyBorder="1" applyAlignment="1">
      <alignment vertical="center"/>
    </xf>
    <xf numFmtId="0" fontId="15" fillId="0" borderId="0" xfId="0" applyFont="1" applyFill="1" applyBorder="1" applyAlignment="1">
      <alignment vertical="center"/>
    </xf>
    <xf numFmtId="0" fontId="13" fillId="6" borderId="1" xfId="0" applyFont="1" applyFill="1" applyBorder="1" applyAlignment="1">
      <alignment horizontal="left" vertical="center"/>
    </xf>
    <xf numFmtId="0" fontId="6" fillId="8" borderId="0" xfId="0" applyFont="1" applyFill="1" applyBorder="1" applyAlignment="1">
      <alignment vertical="center"/>
    </xf>
    <xf numFmtId="0" fontId="13" fillId="3" borderId="5" xfId="0" applyFont="1" applyFill="1" applyBorder="1" applyAlignment="1">
      <alignment horizontal="left" vertical="center"/>
    </xf>
    <xf numFmtId="0" fontId="13" fillId="4" borderId="5" xfId="0" applyFont="1" applyFill="1" applyBorder="1" applyAlignment="1">
      <alignment horizontal="left" vertical="center"/>
    </xf>
    <xf numFmtId="0" fontId="13" fillId="5" borderId="5" xfId="0" applyFont="1" applyFill="1" applyBorder="1" applyAlignment="1">
      <alignment horizontal="left" vertical="center"/>
    </xf>
    <xf numFmtId="0" fontId="13" fillId="6" borderId="5" xfId="0" applyFont="1" applyFill="1" applyBorder="1" applyAlignment="1">
      <alignment horizontal="left" vertical="center"/>
    </xf>
    <xf numFmtId="0" fontId="13" fillId="0" borderId="5" xfId="0" applyFont="1" applyFill="1" applyBorder="1" applyAlignment="1">
      <alignment horizontal="left" vertical="center"/>
    </xf>
    <xf numFmtId="3" fontId="7" fillId="0" borderId="7"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xf>
    <xf numFmtId="10" fontId="15" fillId="0" borderId="9" xfId="0" applyNumberFormat="1" applyFont="1" applyFill="1" applyBorder="1" applyAlignment="1">
      <alignment horizontal="center" vertical="center"/>
    </xf>
    <xf numFmtId="3" fontId="15" fillId="0" borderId="9" xfId="0" applyNumberFormat="1" applyFont="1" applyFill="1" applyBorder="1" applyAlignment="1">
      <alignment horizontal="right" vertical="center"/>
    </xf>
    <xf numFmtId="3" fontId="15" fillId="0" borderId="9" xfId="0" applyNumberFormat="1" applyFont="1" applyFill="1" applyBorder="1" applyAlignment="1">
      <alignment horizontal="center" vertical="center"/>
    </xf>
    <xf numFmtId="9" fontId="9" fillId="0" borderId="3" xfId="9" applyFont="1" applyFill="1" applyBorder="1" applyAlignment="1">
      <alignment vertical="center" wrapText="1"/>
    </xf>
    <xf numFmtId="3" fontId="7" fillId="0" borderId="6" xfId="0" applyNumberFormat="1"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0" fontId="15" fillId="0" borderId="11" xfId="0" applyNumberFormat="1" applyFont="1" applyFill="1" applyBorder="1" applyAlignment="1">
      <alignment horizontal="left" vertical="center" wrapText="1"/>
    </xf>
    <xf numFmtId="0" fontId="16" fillId="0" borderId="11" xfId="0" applyFont="1" applyBorder="1" applyAlignment="1">
      <alignment horizontal="right"/>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center" vertical="center"/>
    </xf>
    <xf numFmtId="10" fontId="13" fillId="4" borderId="13" xfId="0" applyNumberFormat="1" applyFont="1" applyFill="1" applyBorder="1" applyAlignment="1">
      <alignment horizontal="center" vertical="center"/>
    </xf>
    <xf numFmtId="10" fontId="13" fillId="5" borderId="13" xfId="0" applyNumberFormat="1" applyFont="1" applyFill="1" applyBorder="1" applyAlignment="1">
      <alignment horizontal="center" vertical="center"/>
    </xf>
    <xf numFmtId="10" fontId="15" fillId="0" borderId="13" xfId="0" applyNumberFormat="1" applyFont="1" applyFill="1" applyBorder="1" applyAlignment="1">
      <alignment horizontal="center" vertical="center"/>
    </xf>
    <xf numFmtId="10" fontId="13" fillId="6" borderId="13" xfId="0" applyNumberFormat="1" applyFont="1" applyFill="1" applyBorder="1" applyAlignment="1">
      <alignment horizontal="center" vertical="center"/>
    </xf>
    <xf numFmtId="168" fontId="15" fillId="0" borderId="11" xfId="0" applyNumberFormat="1" applyFont="1" applyFill="1" applyBorder="1" applyAlignment="1">
      <alignment horizontal="left" vertical="center" wrapText="1"/>
    </xf>
    <xf numFmtId="168" fontId="15" fillId="0" borderId="11" xfId="0" applyNumberFormat="1" applyFont="1" applyFill="1" applyBorder="1" applyAlignment="1">
      <alignment horizontal="justify" vertical="center" wrapText="1"/>
    </xf>
    <xf numFmtId="168" fontId="13" fillId="4" borderId="12" xfId="0" applyNumberFormat="1" applyFont="1" applyFill="1" applyBorder="1" applyAlignment="1">
      <alignment horizontal="left" vertical="center" wrapText="1"/>
    </xf>
    <xf numFmtId="168" fontId="13" fillId="4" borderId="12" xfId="0" applyNumberFormat="1" applyFont="1" applyFill="1" applyBorder="1" applyAlignment="1">
      <alignment horizontal="justify" vertical="center" wrapText="1"/>
    </xf>
    <xf numFmtId="168" fontId="13" fillId="5" borderId="12" xfId="0" applyNumberFormat="1" applyFont="1" applyFill="1" applyBorder="1" applyAlignment="1">
      <alignment horizontal="left" vertical="center" wrapText="1"/>
    </xf>
    <xf numFmtId="168" fontId="13" fillId="5" borderId="12" xfId="0" applyNumberFormat="1" applyFont="1" applyFill="1" applyBorder="1" applyAlignment="1">
      <alignment horizontal="justify" vertical="center" wrapText="1"/>
    </xf>
    <xf numFmtId="168" fontId="15" fillId="0" borderId="12" xfId="0" applyNumberFormat="1" applyFont="1" applyFill="1" applyBorder="1" applyAlignment="1">
      <alignment horizontal="left" vertical="center" wrapText="1"/>
    </xf>
    <xf numFmtId="168" fontId="15" fillId="0" borderId="12" xfId="0" applyNumberFormat="1" applyFont="1" applyFill="1" applyBorder="1" applyAlignment="1">
      <alignment horizontal="justify" vertical="center" wrapText="1"/>
    </xf>
    <xf numFmtId="168" fontId="13" fillId="6" borderId="12" xfId="0" applyNumberFormat="1" applyFont="1" applyFill="1" applyBorder="1" applyAlignment="1">
      <alignment horizontal="left" vertical="center" wrapText="1"/>
    </xf>
    <xf numFmtId="0" fontId="13" fillId="5" borderId="12" xfId="0" applyFont="1" applyFill="1" applyBorder="1"/>
    <xf numFmtId="168" fontId="13" fillId="6" borderId="12" xfId="0" applyNumberFormat="1" applyFont="1" applyFill="1" applyBorder="1" applyAlignment="1">
      <alignment horizontal="justify" vertical="center" wrapText="1"/>
    </xf>
    <xf numFmtId="0" fontId="13" fillId="6" borderId="12" xfId="0" applyFont="1" applyFill="1" applyBorder="1"/>
    <xf numFmtId="0" fontId="15" fillId="0" borderId="12" xfId="0" applyFont="1" applyBorder="1" applyAlignment="1">
      <alignment horizontal="justify" vertical="center"/>
    </xf>
    <xf numFmtId="0" fontId="13" fillId="4" borderId="12" xfId="0" applyNumberFormat="1" applyFont="1" applyFill="1" applyBorder="1" applyAlignment="1">
      <alignment horizontal="left" vertical="center" wrapText="1"/>
    </xf>
    <xf numFmtId="168" fontId="13" fillId="4" borderId="12" xfId="0" applyNumberFormat="1" applyFont="1" applyFill="1" applyBorder="1" applyAlignment="1">
      <alignment horizontal="right" vertical="center" wrapText="1"/>
    </xf>
    <xf numFmtId="3" fontId="13" fillId="4" borderId="12" xfId="0" applyNumberFormat="1" applyFont="1" applyFill="1" applyBorder="1" applyAlignment="1">
      <alignment horizontal="right" vertical="center"/>
    </xf>
    <xf numFmtId="3" fontId="13" fillId="4" borderId="12" xfId="0" applyNumberFormat="1" applyFont="1" applyFill="1" applyBorder="1" applyAlignment="1">
      <alignment horizontal="center" vertical="center"/>
    </xf>
    <xf numFmtId="0" fontId="13" fillId="5" borderId="12" xfId="0" applyNumberFormat="1" applyFont="1" applyFill="1" applyBorder="1" applyAlignment="1">
      <alignment horizontal="left" vertical="center" wrapText="1"/>
    </xf>
    <xf numFmtId="168" fontId="13" fillId="5" borderId="12" xfId="0" applyNumberFormat="1" applyFont="1" applyFill="1" applyBorder="1" applyAlignment="1">
      <alignment horizontal="right" vertical="center" wrapText="1"/>
    </xf>
    <xf numFmtId="3" fontId="13" fillId="5" borderId="12" xfId="0" applyNumberFormat="1" applyFont="1" applyFill="1" applyBorder="1" applyAlignment="1">
      <alignment horizontal="right" vertical="center"/>
    </xf>
    <xf numFmtId="3" fontId="13" fillId="5" borderId="12" xfId="0" applyNumberFormat="1" applyFont="1" applyFill="1" applyBorder="1" applyAlignment="1">
      <alignment horizontal="center" vertical="center"/>
    </xf>
    <xf numFmtId="0" fontId="15" fillId="0" borderId="12" xfId="0" applyNumberFormat="1" applyFont="1" applyFill="1" applyBorder="1" applyAlignment="1">
      <alignment horizontal="left" vertical="center" wrapText="1"/>
    </xf>
    <xf numFmtId="169" fontId="15" fillId="2" borderId="12" xfId="0" applyNumberFormat="1" applyFont="1" applyFill="1" applyBorder="1" applyAlignment="1">
      <alignment horizontal="right" vertical="center" wrapText="1"/>
    </xf>
    <xf numFmtId="9" fontId="15" fillId="0" borderId="12" xfId="9" applyFont="1" applyFill="1" applyBorder="1" applyAlignment="1">
      <alignment horizontal="right" vertical="center" wrapText="1"/>
    </xf>
    <xf numFmtId="9" fontId="15" fillId="0" borderId="12" xfId="9" applyFont="1" applyFill="1" applyBorder="1" applyAlignment="1">
      <alignment horizontal="center" vertical="center" wrapText="1"/>
    </xf>
    <xf numFmtId="3" fontId="15" fillId="0" borderId="12" xfId="0" applyNumberFormat="1" applyFont="1" applyFill="1" applyBorder="1" applyAlignment="1">
      <alignment horizontal="right" vertical="center"/>
    </xf>
    <xf numFmtId="10" fontId="15" fillId="2" borderId="12" xfId="9" applyNumberFormat="1" applyFont="1" applyFill="1" applyBorder="1" applyAlignment="1">
      <alignment horizontal="right" vertical="center" wrapText="1"/>
    </xf>
    <xf numFmtId="0" fontId="13" fillId="6" borderId="12" xfId="0" applyNumberFormat="1" applyFont="1" applyFill="1" applyBorder="1" applyAlignment="1">
      <alignment horizontal="left" vertical="center" wrapText="1"/>
    </xf>
    <xf numFmtId="168" fontId="13" fillId="6" borderId="12" xfId="0" applyNumberFormat="1" applyFont="1" applyFill="1" applyBorder="1" applyAlignment="1">
      <alignment horizontal="right" vertical="center" wrapText="1"/>
    </xf>
    <xf numFmtId="3" fontId="13" fillId="6" borderId="12" xfId="0" applyNumberFormat="1" applyFont="1" applyFill="1" applyBorder="1" applyAlignment="1">
      <alignment horizontal="right" vertical="center"/>
    </xf>
    <xf numFmtId="3" fontId="13" fillId="6" borderId="12" xfId="0" applyNumberFormat="1" applyFont="1" applyFill="1" applyBorder="1" applyAlignment="1">
      <alignment horizontal="center" vertical="center"/>
    </xf>
    <xf numFmtId="168" fontId="15" fillId="0" borderId="12" xfId="0" applyNumberFormat="1" applyFont="1" applyFill="1" applyBorder="1" applyAlignment="1">
      <alignment horizontal="right" vertical="center" wrapText="1"/>
    </xf>
    <xf numFmtId="3" fontId="15" fillId="0" borderId="12" xfId="0" applyNumberFormat="1" applyFont="1" applyFill="1" applyBorder="1" applyAlignment="1">
      <alignment horizontal="center" vertical="center"/>
    </xf>
    <xf numFmtId="0" fontId="15" fillId="2" borderId="12" xfId="0" applyNumberFormat="1" applyFont="1" applyFill="1" applyBorder="1" applyAlignment="1">
      <alignment horizontal="right" vertical="center" wrapText="1"/>
    </xf>
    <xf numFmtId="9" fontId="15" fillId="0" borderId="12" xfId="9" applyFont="1" applyFill="1" applyBorder="1" applyAlignment="1">
      <alignment horizontal="right" vertical="center"/>
    </xf>
    <xf numFmtId="9" fontId="15" fillId="0" borderId="12" xfId="9" applyFont="1" applyFill="1" applyBorder="1" applyAlignment="1">
      <alignment horizontal="center" vertical="center"/>
    </xf>
    <xf numFmtId="10" fontId="15" fillId="0" borderId="12" xfId="9" applyNumberFormat="1" applyFont="1" applyFill="1" applyBorder="1" applyAlignment="1">
      <alignment horizontal="right" vertical="center" wrapText="1"/>
    </xf>
    <xf numFmtId="10" fontId="15" fillId="0" borderId="12" xfId="0" applyNumberFormat="1" applyFont="1" applyFill="1" applyBorder="1" applyAlignment="1">
      <alignment horizontal="right" vertical="center"/>
    </xf>
    <xf numFmtId="10" fontId="15" fillId="0" borderId="12" xfId="0" applyNumberFormat="1" applyFont="1" applyFill="1" applyBorder="1" applyAlignment="1">
      <alignment horizontal="center" vertical="center"/>
    </xf>
    <xf numFmtId="9" fontId="15" fillId="0" borderId="12" xfId="9" applyNumberFormat="1" applyFont="1" applyFill="1" applyBorder="1" applyAlignment="1">
      <alignment horizontal="right" vertical="center" wrapText="1"/>
    </xf>
    <xf numFmtId="0" fontId="15" fillId="0" borderId="12" xfId="0" applyNumberFormat="1" applyFont="1" applyFill="1" applyBorder="1" applyAlignment="1">
      <alignment horizontal="right" vertical="center" wrapText="1"/>
    </xf>
    <xf numFmtId="3" fontId="11" fillId="0" borderId="14" xfId="0" applyNumberFormat="1" applyFont="1" applyFill="1" applyBorder="1" applyAlignment="1">
      <alignment horizontal="center" vertical="center"/>
    </xf>
    <xf numFmtId="168" fontId="13" fillId="10" borderId="17" xfId="0" applyNumberFormat="1" applyFont="1" applyFill="1" applyBorder="1" applyAlignment="1">
      <alignment horizontal="left" vertical="center" wrapText="1"/>
    </xf>
    <xf numFmtId="168" fontId="13" fillId="10" borderId="8" xfId="0" applyNumberFormat="1" applyFont="1" applyFill="1" applyBorder="1" applyAlignment="1">
      <alignment horizontal="justify" vertical="center" wrapText="1"/>
    </xf>
    <xf numFmtId="10" fontId="13" fillId="10" borderId="8" xfId="0" applyNumberFormat="1" applyFont="1" applyFill="1" applyBorder="1" applyAlignment="1">
      <alignment horizontal="center" vertical="center"/>
    </xf>
    <xf numFmtId="168" fontId="13" fillId="10" borderId="8" xfId="0" applyNumberFormat="1" applyFont="1" applyFill="1" applyBorder="1" applyAlignment="1">
      <alignment horizontal="center" vertical="center" wrapText="1"/>
    </xf>
    <xf numFmtId="168" fontId="13" fillId="10" borderId="8" xfId="0" applyNumberFormat="1" applyFont="1" applyFill="1" applyBorder="1" applyAlignment="1">
      <alignment horizontal="right" vertical="center" wrapText="1"/>
    </xf>
    <xf numFmtId="3" fontId="13" fillId="10" borderId="8" xfId="0" applyNumberFormat="1" applyFont="1" applyFill="1" applyBorder="1" applyAlignment="1">
      <alignment horizontal="right" vertical="center"/>
    </xf>
    <xf numFmtId="3" fontId="13" fillId="10" borderId="8" xfId="0" applyNumberFormat="1" applyFont="1" applyFill="1" applyBorder="1" applyAlignment="1">
      <alignment horizontal="center" vertical="center"/>
    </xf>
    <xf numFmtId="168" fontId="13" fillId="11" borderId="17" xfId="0" applyNumberFormat="1" applyFont="1" applyFill="1" applyBorder="1" applyAlignment="1">
      <alignment horizontal="left" vertical="center" wrapText="1"/>
    </xf>
    <xf numFmtId="168" fontId="13" fillId="11" borderId="8" xfId="0" applyNumberFormat="1" applyFont="1" applyFill="1" applyBorder="1" applyAlignment="1">
      <alignment horizontal="left" vertical="center" wrapText="1"/>
    </xf>
    <xf numFmtId="10" fontId="13" fillId="11" borderId="8" xfId="0" applyNumberFormat="1" applyFont="1" applyFill="1" applyBorder="1" applyAlignment="1">
      <alignment horizontal="center" vertical="center"/>
    </xf>
    <xf numFmtId="168" fontId="13" fillId="11" borderId="8" xfId="0" applyNumberFormat="1" applyFont="1" applyFill="1" applyBorder="1" applyAlignment="1">
      <alignment horizontal="center" vertical="center" wrapText="1"/>
    </xf>
    <xf numFmtId="168" fontId="13" fillId="11" borderId="8" xfId="0" applyNumberFormat="1" applyFont="1" applyFill="1" applyBorder="1" applyAlignment="1">
      <alignment horizontal="right" vertical="center" wrapText="1"/>
    </xf>
    <xf numFmtId="3" fontId="13" fillId="11" borderId="8" xfId="0" applyNumberFormat="1" applyFont="1" applyFill="1" applyBorder="1" applyAlignment="1">
      <alignment horizontal="right" vertical="center"/>
    </xf>
    <xf numFmtId="3" fontId="13" fillId="11" borderId="8" xfId="0" applyNumberFormat="1" applyFont="1" applyFill="1" applyBorder="1" applyAlignment="1">
      <alignment horizontal="center" vertical="center"/>
    </xf>
    <xf numFmtId="168" fontId="13" fillId="12" borderId="20" xfId="0" applyNumberFormat="1" applyFont="1" applyFill="1" applyBorder="1" applyAlignment="1">
      <alignment horizontal="left" vertical="center" wrapText="1"/>
    </xf>
    <xf numFmtId="10" fontId="13" fillId="12" borderId="21" xfId="0" applyNumberFormat="1" applyFont="1" applyFill="1" applyBorder="1" applyAlignment="1">
      <alignment horizontal="center" vertical="center"/>
    </xf>
    <xf numFmtId="168" fontId="13" fillId="12" borderId="20" xfId="0" applyNumberFormat="1" applyFont="1" applyFill="1" applyBorder="1" applyAlignment="1">
      <alignment horizontal="right" vertical="center" wrapText="1"/>
    </xf>
    <xf numFmtId="3" fontId="13" fillId="12" borderId="20" xfId="0" applyNumberFormat="1" applyFont="1" applyFill="1" applyBorder="1" applyAlignment="1">
      <alignment horizontal="right" vertical="center"/>
    </xf>
    <xf numFmtId="3" fontId="13" fillId="12" borderId="20" xfId="0" applyNumberFormat="1" applyFont="1" applyFill="1" applyBorder="1" applyAlignment="1">
      <alignment horizontal="center" vertical="center"/>
    </xf>
    <xf numFmtId="10" fontId="15" fillId="0" borderId="11" xfId="0" applyNumberFormat="1" applyFont="1" applyFill="1" applyBorder="1" applyAlignment="1">
      <alignment horizontal="center" vertical="center"/>
    </xf>
    <xf numFmtId="10" fontId="15" fillId="0" borderId="24" xfId="0" applyNumberFormat="1" applyFont="1" applyFill="1" applyBorder="1" applyAlignment="1">
      <alignment horizontal="center" vertical="center"/>
    </xf>
    <xf numFmtId="0" fontId="15" fillId="0" borderId="24" xfId="0" applyNumberFormat="1" applyFont="1" applyFill="1" applyBorder="1" applyAlignment="1">
      <alignment horizontal="left" vertical="center" wrapText="1"/>
    </xf>
    <xf numFmtId="3" fontId="15" fillId="0" borderId="24" xfId="0" applyNumberFormat="1" applyFont="1" applyFill="1" applyBorder="1" applyAlignment="1">
      <alignment horizontal="right" vertical="center"/>
    </xf>
    <xf numFmtId="10" fontId="15" fillId="0" borderId="26" xfId="0" applyNumberFormat="1" applyFont="1" applyFill="1" applyBorder="1" applyAlignment="1">
      <alignment horizontal="center" vertical="center"/>
    </xf>
    <xf numFmtId="0" fontId="15" fillId="0" borderId="26" xfId="0" applyNumberFormat="1" applyFont="1" applyFill="1" applyBorder="1" applyAlignment="1">
      <alignment horizontal="left" vertical="center" wrapText="1"/>
    </xf>
    <xf numFmtId="10" fontId="13" fillId="14" borderId="25" xfId="0" applyNumberFormat="1" applyFont="1" applyFill="1" applyBorder="1" applyAlignment="1">
      <alignment horizontal="center" vertical="center"/>
    </xf>
    <xf numFmtId="3" fontId="13" fillId="14" borderId="25" xfId="0" applyNumberFormat="1" applyFont="1" applyFill="1" applyBorder="1" applyAlignment="1">
      <alignment horizontal="right" vertical="center"/>
    </xf>
    <xf numFmtId="3" fontId="13" fillId="14" borderId="25" xfId="0" applyNumberFormat="1" applyFont="1" applyFill="1" applyBorder="1" applyAlignment="1">
      <alignment horizontal="center" vertical="center"/>
    </xf>
    <xf numFmtId="168" fontId="13" fillId="15" borderId="25" xfId="0" applyNumberFormat="1" applyFont="1" applyFill="1" applyBorder="1" applyAlignment="1">
      <alignment horizontal="left" vertical="center" wrapText="1"/>
    </xf>
    <xf numFmtId="168" fontId="13" fillId="15" borderId="25" xfId="0" applyNumberFormat="1" applyFont="1" applyFill="1" applyBorder="1" applyAlignment="1">
      <alignment horizontal="justify" vertical="center" wrapText="1"/>
    </xf>
    <xf numFmtId="10" fontId="13" fillId="15" borderId="25" xfId="0" applyNumberFormat="1" applyFont="1" applyFill="1" applyBorder="1" applyAlignment="1">
      <alignment horizontal="center" vertical="center"/>
    </xf>
    <xf numFmtId="0" fontId="13" fillId="15" borderId="25" xfId="0" applyNumberFormat="1" applyFont="1" applyFill="1" applyBorder="1" applyAlignment="1">
      <alignment horizontal="left" vertical="center" wrapText="1"/>
    </xf>
    <xf numFmtId="168" fontId="13" fillId="15" borderId="25" xfId="0" applyNumberFormat="1" applyFont="1" applyFill="1" applyBorder="1" applyAlignment="1">
      <alignment horizontal="right" vertical="center" wrapText="1"/>
    </xf>
    <xf numFmtId="3" fontId="13" fillId="15" borderId="25" xfId="0" applyNumberFormat="1" applyFont="1" applyFill="1" applyBorder="1" applyAlignment="1">
      <alignment horizontal="right" vertical="center"/>
    </xf>
    <xf numFmtId="3" fontId="13" fillId="15" borderId="25" xfId="0" applyNumberFormat="1" applyFont="1" applyFill="1" applyBorder="1" applyAlignment="1">
      <alignment horizontal="center" vertical="center"/>
    </xf>
    <xf numFmtId="168" fontId="15" fillId="0" borderId="25" xfId="0" applyNumberFormat="1" applyFont="1" applyFill="1" applyBorder="1" applyAlignment="1">
      <alignment horizontal="left" vertical="center" wrapText="1"/>
    </xf>
    <xf numFmtId="168" fontId="15" fillId="0" borderId="25" xfId="0" applyNumberFormat="1" applyFont="1" applyFill="1" applyBorder="1" applyAlignment="1">
      <alignment horizontal="justify" vertical="center" wrapText="1"/>
    </xf>
    <xf numFmtId="10" fontId="15" fillId="0" borderId="25" xfId="0" applyNumberFormat="1" applyFont="1" applyFill="1" applyBorder="1" applyAlignment="1">
      <alignment horizontal="center" vertical="center"/>
    </xf>
    <xf numFmtId="0" fontId="15" fillId="0" borderId="25" xfId="0" applyNumberFormat="1" applyFont="1" applyFill="1" applyBorder="1" applyAlignment="1">
      <alignment horizontal="left" vertical="center" wrapText="1"/>
    </xf>
    <xf numFmtId="168" fontId="15" fillId="2" borderId="25" xfId="0" applyNumberFormat="1" applyFont="1" applyFill="1" applyBorder="1" applyAlignment="1">
      <alignment horizontal="right" vertical="center" wrapText="1"/>
    </xf>
    <xf numFmtId="3" fontId="15" fillId="0" borderId="25" xfId="0" applyNumberFormat="1" applyFont="1" applyFill="1" applyBorder="1" applyAlignment="1">
      <alignment horizontal="right" vertical="center"/>
    </xf>
    <xf numFmtId="3" fontId="15" fillId="0" borderId="25" xfId="0" applyNumberFormat="1" applyFont="1" applyFill="1" applyBorder="1" applyAlignment="1">
      <alignment horizontal="center" vertical="center"/>
    </xf>
    <xf numFmtId="0" fontId="13" fillId="16" borderId="25" xfId="0" applyFont="1" applyFill="1" applyBorder="1"/>
    <xf numFmtId="10" fontId="13" fillId="16" borderId="25" xfId="0" applyNumberFormat="1" applyFont="1" applyFill="1" applyBorder="1" applyAlignment="1">
      <alignment horizontal="center" vertical="center"/>
    </xf>
    <xf numFmtId="0" fontId="13" fillId="16" borderId="25" xfId="0" applyNumberFormat="1" applyFont="1" applyFill="1" applyBorder="1" applyAlignment="1">
      <alignment horizontal="left" vertical="center" wrapText="1"/>
    </xf>
    <xf numFmtId="168" fontId="13" fillId="16" borderId="25" xfId="0" applyNumberFormat="1" applyFont="1" applyFill="1" applyBorder="1" applyAlignment="1">
      <alignment horizontal="right" vertical="center" wrapText="1"/>
    </xf>
    <xf numFmtId="3" fontId="13" fillId="16" borderId="25" xfId="0" applyNumberFormat="1" applyFont="1" applyFill="1" applyBorder="1" applyAlignment="1">
      <alignment horizontal="right" vertical="center"/>
    </xf>
    <xf numFmtId="3" fontId="13" fillId="16" borderId="25" xfId="0" applyNumberFormat="1" applyFont="1" applyFill="1" applyBorder="1" applyAlignment="1">
      <alignment horizontal="center" vertical="center"/>
    </xf>
    <xf numFmtId="168" fontId="13" fillId="20" borderId="27" xfId="0" applyNumberFormat="1" applyFont="1" applyFill="1" applyBorder="1" applyAlignment="1">
      <alignment horizontal="left" vertical="center" wrapText="1"/>
    </xf>
    <xf numFmtId="168" fontId="13" fillId="20" borderId="27" xfId="0" applyNumberFormat="1" applyFont="1" applyFill="1" applyBorder="1" applyAlignment="1">
      <alignment horizontal="justify" vertical="center" wrapText="1"/>
    </xf>
    <xf numFmtId="10" fontId="13" fillId="20" borderId="27" xfId="0" applyNumberFormat="1" applyFont="1" applyFill="1" applyBorder="1" applyAlignment="1">
      <alignment horizontal="center" vertical="center"/>
    </xf>
    <xf numFmtId="0" fontId="13" fillId="20" borderId="27" xfId="0" applyNumberFormat="1" applyFont="1" applyFill="1" applyBorder="1" applyAlignment="1">
      <alignment horizontal="left" vertical="center" wrapText="1"/>
    </xf>
    <xf numFmtId="168" fontId="13" fillId="20" borderId="27" xfId="0" applyNumberFormat="1" applyFont="1" applyFill="1" applyBorder="1" applyAlignment="1">
      <alignment horizontal="right" vertical="center" wrapText="1"/>
    </xf>
    <xf numFmtId="3" fontId="13" fillId="20" borderId="27" xfId="0" applyNumberFormat="1" applyFont="1" applyFill="1" applyBorder="1" applyAlignment="1">
      <alignment horizontal="right" vertical="center"/>
    </xf>
    <xf numFmtId="3" fontId="13" fillId="20" borderId="27" xfId="0" applyNumberFormat="1" applyFont="1" applyFill="1" applyBorder="1" applyAlignment="1">
      <alignment horizontal="center" vertical="center"/>
    </xf>
    <xf numFmtId="168" fontId="13" fillId="18" borderId="27" xfId="0" applyNumberFormat="1" applyFont="1" applyFill="1" applyBorder="1" applyAlignment="1">
      <alignment horizontal="left" vertical="center" wrapText="1"/>
    </xf>
    <xf numFmtId="168" fontId="13" fillId="18" borderId="27" xfId="0" applyNumberFormat="1" applyFont="1" applyFill="1" applyBorder="1" applyAlignment="1">
      <alignment horizontal="justify" vertical="center" wrapText="1"/>
    </xf>
    <xf numFmtId="10" fontId="13" fillId="18" borderId="27" xfId="0" applyNumberFormat="1" applyFont="1" applyFill="1" applyBorder="1" applyAlignment="1">
      <alignment horizontal="center" vertical="center"/>
    </xf>
    <xf numFmtId="0" fontId="13" fillId="18" borderId="27" xfId="0" applyNumberFormat="1" applyFont="1" applyFill="1" applyBorder="1" applyAlignment="1">
      <alignment horizontal="left" vertical="center" wrapText="1"/>
    </xf>
    <xf numFmtId="168" fontId="13" fillId="18" borderId="27" xfId="0" applyNumberFormat="1" applyFont="1" applyFill="1" applyBorder="1" applyAlignment="1">
      <alignment horizontal="right" vertical="center" wrapText="1"/>
    </xf>
    <xf numFmtId="3" fontId="13" fillId="18" borderId="27" xfId="0" applyNumberFormat="1" applyFont="1" applyFill="1" applyBorder="1" applyAlignment="1">
      <alignment horizontal="right" vertical="center"/>
    </xf>
    <xf numFmtId="3" fontId="13" fillId="18" borderId="27" xfId="0" applyNumberFormat="1" applyFont="1" applyFill="1" applyBorder="1" applyAlignment="1">
      <alignment horizontal="center" vertical="center"/>
    </xf>
    <xf numFmtId="168" fontId="13" fillId="17" borderId="27" xfId="0" applyNumberFormat="1" applyFont="1" applyFill="1" applyBorder="1" applyAlignment="1">
      <alignment horizontal="left" vertical="center" wrapText="1"/>
    </xf>
    <xf numFmtId="168" fontId="13" fillId="17" borderId="27" xfId="0" applyNumberFormat="1" applyFont="1" applyFill="1" applyBorder="1" applyAlignment="1">
      <alignment horizontal="justify" vertical="center" wrapText="1"/>
    </xf>
    <xf numFmtId="10" fontId="13" fillId="17" borderId="27" xfId="0" applyNumberFormat="1" applyFont="1" applyFill="1" applyBorder="1" applyAlignment="1">
      <alignment horizontal="center" vertical="center"/>
    </xf>
    <xf numFmtId="0" fontId="13" fillId="17" borderId="27" xfId="0" applyNumberFormat="1" applyFont="1" applyFill="1" applyBorder="1" applyAlignment="1">
      <alignment horizontal="left" vertical="center" wrapText="1"/>
    </xf>
    <xf numFmtId="168" fontId="13" fillId="17" borderId="27" xfId="0" applyNumberFormat="1" applyFont="1" applyFill="1" applyBorder="1" applyAlignment="1">
      <alignment horizontal="right" vertical="center" wrapText="1"/>
    </xf>
    <xf numFmtId="3" fontId="13" fillId="17" borderId="27" xfId="0" applyNumberFormat="1" applyFont="1" applyFill="1" applyBorder="1" applyAlignment="1">
      <alignment horizontal="right" vertical="center"/>
    </xf>
    <xf numFmtId="3" fontId="13" fillId="17" borderId="27" xfId="0" applyNumberFormat="1" applyFont="1" applyFill="1" applyBorder="1" applyAlignment="1">
      <alignment horizontal="center" vertical="center"/>
    </xf>
    <xf numFmtId="168" fontId="15" fillId="0" borderId="27" xfId="0" applyNumberFormat="1" applyFont="1" applyFill="1" applyBorder="1" applyAlignment="1">
      <alignment horizontal="left" vertical="center" wrapText="1"/>
    </xf>
    <xf numFmtId="168" fontId="15" fillId="0" borderId="27" xfId="0" applyNumberFormat="1" applyFont="1" applyFill="1" applyBorder="1" applyAlignment="1">
      <alignment horizontal="justify" vertical="center" wrapText="1"/>
    </xf>
    <xf numFmtId="10" fontId="13" fillId="0" borderId="27" xfId="0" applyNumberFormat="1" applyFont="1" applyFill="1" applyBorder="1" applyAlignment="1">
      <alignment horizontal="center" vertical="center"/>
    </xf>
    <xf numFmtId="0" fontId="15" fillId="0" borderId="27" xfId="0" applyNumberFormat="1" applyFont="1" applyFill="1" applyBorder="1" applyAlignment="1">
      <alignment horizontal="left" vertical="center" wrapText="1"/>
    </xf>
    <xf numFmtId="0" fontId="15" fillId="0" borderId="27" xfId="0" applyNumberFormat="1" applyFont="1" applyFill="1" applyBorder="1" applyAlignment="1">
      <alignment horizontal="right" vertical="center" wrapText="1"/>
    </xf>
    <xf numFmtId="3" fontId="15" fillId="0" borderId="27" xfId="0" applyNumberFormat="1" applyFont="1" applyFill="1" applyBorder="1" applyAlignment="1">
      <alignment horizontal="right" vertical="center"/>
    </xf>
    <xf numFmtId="3" fontId="15" fillId="0" borderId="27" xfId="0" applyNumberFormat="1" applyFont="1" applyFill="1" applyBorder="1" applyAlignment="1">
      <alignment horizontal="center" vertical="center"/>
    </xf>
    <xf numFmtId="0" fontId="13" fillId="19" borderId="27" xfId="0" applyFont="1" applyFill="1" applyBorder="1"/>
    <xf numFmtId="10" fontId="13" fillId="19" borderId="27" xfId="0" applyNumberFormat="1" applyFont="1" applyFill="1" applyBorder="1" applyAlignment="1">
      <alignment horizontal="center" vertical="center"/>
    </xf>
    <xf numFmtId="0" fontId="13" fillId="19" borderId="27" xfId="0" applyNumberFormat="1" applyFont="1" applyFill="1" applyBorder="1" applyAlignment="1">
      <alignment horizontal="left" vertical="center" wrapText="1"/>
    </xf>
    <xf numFmtId="168" fontId="13" fillId="19" borderId="27" xfId="0" applyNumberFormat="1" applyFont="1" applyFill="1" applyBorder="1" applyAlignment="1">
      <alignment horizontal="right" vertical="center" wrapText="1"/>
    </xf>
    <xf numFmtId="3" fontId="13" fillId="19" borderId="27" xfId="0" applyNumberFormat="1" applyFont="1" applyFill="1" applyBorder="1" applyAlignment="1">
      <alignment horizontal="right" vertical="center"/>
    </xf>
    <xf numFmtId="3" fontId="13" fillId="19" borderId="27" xfId="0" applyNumberFormat="1" applyFont="1" applyFill="1" applyBorder="1" applyAlignment="1">
      <alignment horizontal="center" vertical="center"/>
    </xf>
    <xf numFmtId="10" fontId="15" fillId="0" borderId="27" xfId="0" applyNumberFormat="1" applyFont="1" applyFill="1" applyBorder="1" applyAlignment="1">
      <alignment horizontal="center" vertical="center"/>
    </xf>
    <xf numFmtId="9" fontId="15" fillId="0" borderId="27" xfId="9" applyFont="1" applyFill="1" applyBorder="1" applyAlignment="1">
      <alignment horizontal="right" vertical="center"/>
    </xf>
    <xf numFmtId="9" fontId="15" fillId="2" borderId="27" xfId="9" applyFont="1" applyFill="1" applyBorder="1" applyAlignment="1">
      <alignment horizontal="right" vertical="center" wrapText="1"/>
    </xf>
    <xf numFmtId="9" fontId="15" fillId="0" borderId="27" xfId="9" applyFont="1" applyFill="1" applyBorder="1" applyAlignment="1">
      <alignment horizontal="center" vertical="center"/>
    </xf>
    <xf numFmtId="0" fontId="15" fillId="2" borderId="27" xfId="0" applyNumberFormat="1" applyFont="1" applyFill="1" applyBorder="1" applyAlignment="1">
      <alignment horizontal="right" vertical="center"/>
    </xf>
    <xf numFmtId="168" fontId="13" fillId="19" borderId="27" xfId="0" applyNumberFormat="1" applyFont="1" applyFill="1" applyBorder="1" applyAlignment="1">
      <alignment horizontal="justify" vertical="center" wrapText="1"/>
    </xf>
    <xf numFmtId="10" fontId="15" fillId="0" borderId="29" xfId="0" applyNumberFormat="1" applyFont="1" applyFill="1" applyBorder="1" applyAlignment="1">
      <alignment horizontal="center" vertical="center"/>
    </xf>
    <xf numFmtId="0" fontId="15" fillId="0" borderId="29" xfId="0" applyNumberFormat="1" applyFont="1" applyFill="1" applyBorder="1" applyAlignment="1">
      <alignment horizontal="left" vertical="center" wrapText="1"/>
    </xf>
    <xf numFmtId="3" fontId="15" fillId="0" borderId="29" xfId="0" applyNumberFormat="1" applyFont="1" applyFill="1" applyBorder="1" applyAlignment="1">
      <alignment horizontal="right" vertical="center"/>
    </xf>
    <xf numFmtId="168" fontId="13" fillId="21" borderId="28" xfId="0" applyNumberFormat="1" applyFont="1" applyFill="1" applyBorder="1" applyAlignment="1">
      <alignment horizontal="left" vertical="center" wrapText="1"/>
    </xf>
    <xf numFmtId="168" fontId="13" fillId="21" borderId="28" xfId="0" applyNumberFormat="1" applyFont="1" applyFill="1" applyBorder="1" applyAlignment="1">
      <alignment horizontal="justify" vertical="center" wrapText="1"/>
    </xf>
    <xf numFmtId="10" fontId="13" fillId="21" borderId="28" xfId="0" applyNumberFormat="1" applyFont="1" applyFill="1" applyBorder="1" applyAlignment="1">
      <alignment horizontal="center" vertical="center"/>
    </xf>
    <xf numFmtId="0" fontId="13" fillId="21" borderId="28" xfId="0" applyNumberFormat="1" applyFont="1" applyFill="1" applyBorder="1" applyAlignment="1">
      <alignment horizontal="left" vertical="center" wrapText="1"/>
    </xf>
    <xf numFmtId="168" fontId="13" fillId="21" borderId="28" xfId="0" applyNumberFormat="1" applyFont="1" applyFill="1" applyBorder="1" applyAlignment="1">
      <alignment horizontal="right" vertical="center" wrapText="1"/>
    </xf>
    <xf numFmtId="3" fontId="13" fillId="21" borderId="28" xfId="0" applyNumberFormat="1" applyFont="1" applyFill="1" applyBorder="1" applyAlignment="1">
      <alignment horizontal="right" vertical="center"/>
    </xf>
    <xf numFmtId="3" fontId="13" fillId="21" borderId="28" xfId="0" applyNumberFormat="1" applyFont="1" applyFill="1" applyBorder="1" applyAlignment="1">
      <alignment horizontal="center" vertical="center"/>
    </xf>
    <xf numFmtId="168" fontId="13" fillId="22" borderId="28" xfId="0" applyNumberFormat="1" applyFont="1" applyFill="1" applyBorder="1" applyAlignment="1">
      <alignment horizontal="left" vertical="center" wrapText="1"/>
    </xf>
    <xf numFmtId="168" fontId="13" fillId="22" borderId="28" xfId="0" applyNumberFormat="1" applyFont="1" applyFill="1" applyBorder="1" applyAlignment="1">
      <alignment horizontal="justify" vertical="center" wrapText="1"/>
    </xf>
    <xf numFmtId="10" fontId="13" fillId="22" borderId="28" xfId="0" applyNumberFormat="1" applyFont="1" applyFill="1" applyBorder="1" applyAlignment="1">
      <alignment horizontal="center" vertical="center"/>
    </xf>
    <xf numFmtId="0" fontId="13" fillId="22" borderId="28" xfId="0" applyNumberFormat="1" applyFont="1" applyFill="1" applyBorder="1" applyAlignment="1">
      <alignment horizontal="left" vertical="center" wrapText="1"/>
    </xf>
    <xf numFmtId="168" fontId="13" fillId="22" borderId="28" xfId="0" applyNumberFormat="1" applyFont="1" applyFill="1" applyBorder="1" applyAlignment="1">
      <alignment horizontal="right" vertical="center" wrapText="1"/>
    </xf>
    <xf numFmtId="3" fontId="13" fillId="22" borderId="28" xfId="0" applyNumberFormat="1" applyFont="1" applyFill="1" applyBorder="1" applyAlignment="1">
      <alignment horizontal="right" vertical="center"/>
    </xf>
    <xf numFmtId="3" fontId="13" fillId="22" borderId="28" xfId="0" applyNumberFormat="1" applyFont="1" applyFill="1" applyBorder="1" applyAlignment="1">
      <alignment horizontal="center" vertical="center"/>
    </xf>
    <xf numFmtId="168" fontId="13" fillId="23" borderId="28" xfId="0" applyNumberFormat="1" applyFont="1" applyFill="1" applyBorder="1" applyAlignment="1">
      <alignment horizontal="left" vertical="center" wrapText="1"/>
    </xf>
    <xf numFmtId="168" fontId="13" fillId="23" borderId="28" xfId="0" applyNumberFormat="1" applyFont="1" applyFill="1" applyBorder="1" applyAlignment="1">
      <alignment horizontal="justify" vertical="center" wrapText="1"/>
    </xf>
    <xf numFmtId="10" fontId="13" fillId="23" borderId="28" xfId="0" applyNumberFormat="1" applyFont="1" applyFill="1" applyBorder="1" applyAlignment="1">
      <alignment horizontal="center" vertical="center"/>
    </xf>
    <xf numFmtId="0" fontId="13" fillId="23" borderId="28" xfId="0" applyNumberFormat="1" applyFont="1" applyFill="1" applyBorder="1" applyAlignment="1">
      <alignment horizontal="left" vertical="center" wrapText="1"/>
    </xf>
    <xf numFmtId="168" fontId="13" fillId="23" borderId="28" xfId="0" applyNumberFormat="1" applyFont="1" applyFill="1" applyBorder="1" applyAlignment="1">
      <alignment horizontal="right" vertical="center" wrapText="1"/>
    </xf>
    <xf numFmtId="3" fontId="13" fillId="23" borderId="28" xfId="0" applyNumberFormat="1" applyFont="1" applyFill="1" applyBorder="1" applyAlignment="1">
      <alignment horizontal="right" vertical="center"/>
    </xf>
    <xf numFmtId="3" fontId="13" fillId="23" borderId="28" xfId="0" applyNumberFormat="1" applyFont="1" applyFill="1" applyBorder="1" applyAlignment="1">
      <alignment horizontal="center" vertical="center"/>
    </xf>
    <xf numFmtId="168" fontId="15" fillId="0" borderId="28" xfId="0" applyNumberFormat="1" applyFont="1" applyFill="1" applyBorder="1" applyAlignment="1">
      <alignment horizontal="left" vertical="center" wrapText="1"/>
    </xf>
    <xf numFmtId="168" fontId="15" fillId="0" borderId="28" xfId="0" applyNumberFormat="1" applyFont="1" applyFill="1" applyBorder="1" applyAlignment="1">
      <alignment horizontal="justify" vertical="center" wrapText="1"/>
    </xf>
    <xf numFmtId="10" fontId="15" fillId="0" borderId="28" xfId="0" applyNumberFormat="1" applyFont="1" applyFill="1" applyBorder="1" applyAlignment="1">
      <alignment horizontal="center" vertical="center"/>
    </xf>
    <xf numFmtId="0" fontId="15" fillId="0" borderId="28" xfId="0" applyNumberFormat="1" applyFont="1" applyFill="1" applyBorder="1" applyAlignment="1">
      <alignment horizontal="left" vertical="center" wrapText="1"/>
    </xf>
    <xf numFmtId="9" fontId="15" fillId="2" borderId="28" xfId="9" applyFont="1" applyFill="1" applyBorder="1" applyAlignment="1">
      <alignment horizontal="right" vertical="center" wrapText="1"/>
    </xf>
    <xf numFmtId="9" fontId="15" fillId="0" borderId="28" xfId="9" applyFont="1" applyFill="1" applyBorder="1" applyAlignment="1">
      <alignment horizontal="right" vertical="center" wrapText="1"/>
    </xf>
    <xf numFmtId="9" fontId="15" fillId="0" borderId="28" xfId="9" applyFont="1" applyFill="1" applyBorder="1" applyAlignment="1">
      <alignment horizontal="center" vertical="center" wrapText="1"/>
    </xf>
    <xf numFmtId="3" fontId="15" fillId="0" borderId="28" xfId="0" applyNumberFormat="1" applyFont="1" applyFill="1" applyBorder="1" applyAlignment="1">
      <alignment horizontal="right" vertical="center"/>
    </xf>
    <xf numFmtId="3" fontId="15" fillId="0" borderId="28" xfId="0" applyNumberFormat="1" applyFont="1" applyFill="1" applyBorder="1" applyAlignment="1">
      <alignment horizontal="center" vertical="center"/>
    </xf>
    <xf numFmtId="0" fontId="15" fillId="0" borderId="28" xfId="0" applyNumberFormat="1" applyFont="1" applyFill="1" applyBorder="1" applyAlignment="1">
      <alignment horizontal="right" vertical="center" wrapText="1"/>
    </xf>
    <xf numFmtId="168" fontId="13" fillId="24" borderId="28" xfId="0" applyNumberFormat="1" applyFont="1" applyFill="1" applyBorder="1" applyAlignment="1">
      <alignment horizontal="justify" vertical="center" wrapText="1"/>
    </xf>
    <xf numFmtId="10" fontId="13" fillId="24" borderId="28" xfId="0" applyNumberFormat="1" applyFont="1" applyFill="1" applyBorder="1" applyAlignment="1">
      <alignment horizontal="center" vertical="center"/>
    </xf>
    <xf numFmtId="0" fontId="13" fillId="24" borderId="28" xfId="0" applyNumberFormat="1" applyFont="1" applyFill="1" applyBorder="1" applyAlignment="1">
      <alignment horizontal="left" vertical="center" wrapText="1"/>
    </xf>
    <xf numFmtId="168" fontId="13" fillId="24" borderId="28" xfId="0" applyNumberFormat="1" applyFont="1" applyFill="1" applyBorder="1" applyAlignment="1">
      <alignment horizontal="right" vertical="center" wrapText="1"/>
    </xf>
    <xf numFmtId="3" fontId="13" fillId="24" borderId="28" xfId="0" applyNumberFormat="1" applyFont="1" applyFill="1" applyBorder="1" applyAlignment="1">
      <alignment horizontal="right" vertical="center"/>
    </xf>
    <xf numFmtId="3" fontId="13" fillId="24" borderId="28" xfId="0" applyNumberFormat="1" applyFont="1" applyFill="1" applyBorder="1" applyAlignment="1">
      <alignment horizontal="center" vertical="center"/>
    </xf>
    <xf numFmtId="168" fontId="13" fillId="25" borderId="30" xfId="0" applyNumberFormat="1" applyFont="1" applyFill="1" applyBorder="1" applyAlignment="1">
      <alignment horizontal="left" vertical="center" wrapText="1"/>
    </xf>
    <xf numFmtId="168" fontId="13" fillId="25" borderId="30" xfId="0" applyNumberFormat="1" applyFont="1" applyFill="1" applyBorder="1" applyAlignment="1">
      <alignment horizontal="justify" vertical="center" wrapText="1"/>
    </xf>
    <xf numFmtId="10" fontId="13" fillId="25" borderId="30" xfId="0" applyNumberFormat="1" applyFont="1" applyFill="1" applyBorder="1" applyAlignment="1">
      <alignment horizontal="center" vertical="center"/>
    </xf>
    <xf numFmtId="0" fontId="13" fillId="25" borderId="30" xfId="0" applyNumberFormat="1" applyFont="1" applyFill="1" applyBorder="1" applyAlignment="1">
      <alignment horizontal="left" vertical="center" wrapText="1"/>
    </xf>
    <xf numFmtId="168" fontId="13" fillId="25" borderId="30" xfId="0" applyNumberFormat="1" applyFont="1" applyFill="1" applyBorder="1" applyAlignment="1">
      <alignment horizontal="right" vertical="center" wrapText="1"/>
    </xf>
    <xf numFmtId="3" fontId="13" fillId="25" borderId="30" xfId="0" applyNumberFormat="1" applyFont="1" applyFill="1" applyBorder="1" applyAlignment="1">
      <alignment horizontal="right" vertical="center"/>
    </xf>
    <xf numFmtId="3" fontId="13" fillId="25" borderId="30" xfId="0" applyNumberFormat="1" applyFont="1" applyFill="1" applyBorder="1" applyAlignment="1">
      <alignment horizontal="center" vertical="center"/>
    </xf>
    <xf numFmtId="168" fontId="13" fillId="26" borderId="31" xfId="0" applyNumberFormat="1" applyFont="1" applyFill="1" applyBorder="1" applyAlignment="1">
      <alignment horizontal="justify" vertical="center" wrapText="1"/>
    </xf>
    <xf numFmtId="10" fontId="13" fillId="26" borderId="31" xfId="0" applyNumberFormat="1" applyFont="1" applyFill="1" applyBorder="1" applyAlignment="1">
      <alignment horizontal="center" vertical="center"/>
    </xf>
    <xf numFmtId="0" fontId="13" fillId="26" borderId="31" xfId="0" applyNumberFormat="1" applyFont="1" applyFill="1" applyBorder="1" applyAlignment="1">
      <alignment horizontal="left" vertical="center" wrapText="1"/>
    </xf>
    <xf numFmtId="168" fontId="13" fillId="26" borderId="31" xfId="0" applyNumberFormat="1" applyFont="1" applyFill="1" applyBorder="1" applyAlignment="1">
      <alignment horizontal="right" vertical="center" wrapText="1"/>
    </xf>
    <xf numFmtId="3" fontId="13" fillId="26" borderId="31" xfId="0" applyNumberFormat="1" applyFont="1" applyFill="1" applyBorder="1" applyAlignment="1">
      <alignment horizontal="right" vertical="center"/>
    </xf>
    <xf numFmtId="3" fontId="13" fillId="26" borderId="31" xfId="0" applyNumberFormat="1" applyFont="1" applyFill="1" applyBorder="1" applyAlignment="1">
      <alignment horizontal="center" vertical="center"/>
    </xf>
    <xf numFmtId="168" fontId="15" fillId="0" borderId="31" xfId="0" applyNumberFormat="1" applyFont="1" applyFill="1" applyBorder="1" applyAlignment="1">
      <alignment horizontal="justify" vertical="center" wrapText="1"/>
    </xf>
    <xf numFmtId="10" fontId="15" fillId="0" borderId="31" xfId="0" applyNumberFormat="1" applyFont="1" applyFill="1" applyBorder="1" applyAlignment="1">
      <alignment horizontal="center" vertical="center"/>
    </xf>
    <xf numFmtId="0" fontId="15" fillId="0" borderId="31" xfId="0" applyNumberFormat="1" applyFont="1" applyFill="1" applyBorder="1" applyAlignment="1">
      <alignment horizontal="left" vertical="center" wrapText="1"/>
    </xf>
    <xf numFmtId="0" fontId="15" fillId="0" borderId="31" xfId="1" applyNumberFormat="1" applyFont="1" applyFill="1" applyBorder="1" applyAlignment="1">
      <alignment horizontal="right" vertical="center" wrapText="1"/>
    </xf>
    <xf numFmtId="0" fontId="15" fillId="0" borderId="31" xfId="0" applyNumberFormat="1" applyFont="1" applyFill="1" applyBorder="1" applyAlignment="1">
      <alignment horizontal="right" vertical="center"/>
    </xf>
    <xf numFmtId="0" fontId="15" fillId="0" borderId="31" xfId="0" applyNumberFormat="1" applyFont="1" applyFill="1" applyBorder="1" applyAlignment="1">
      <alignment horizontal="center" vertical="center"/>
    </xf>
    <xf numFmtId="3" fontId="15" fillId="0" borderId="31" xfId="0" applyNumberFormat="1" applyFont="1" applyFill="1" applyBorder="1" applyAlignment="1">
      <alignment horizontal="right" vertical="center"/>
    </xf>
    <xf numFmtId="3" fontId="15" fillId="0" borderId="31" xfId="0" applyNumberFormat="1" applyFont="1" applyFill="1" applyBorder="1" applyAlignment="1">
      <alignment horizontal="center" vertical="center"/>
    </xf>
    <xf numFmtId="168" fontId="13" fillId="27" borderId="32" xfId="0" applyNumberFormat="1" applyFont="1" applyFill="1" applyBorder="1" applyAlignment="1">
      <alignment horizontal="left" vertical="center" wrapText="1"/>
    </xf>
    <xf numFmtId="168" fontId="13" fillId="27" borderId="32" xfId="0" applyNumberFormat="1" applyFont="1" applyFill="1" applyBorder="1" applyAlignment="1">
      <alignment horizontal="justify" vertical="center" wrapText="1"/>
    </xf>
    <xf numFmtId="10" fontId="13" fillId="27" borderId="32" xfId="0" applyNumberFormat="1" applyFont="1" applyFill="1" applyBorder="1" applyAlignment="1">
      <alignment horizontal="center" vertical="center"/>
    </xf>
    <xf numFmtId="0" fontId="13" fillId="27" borderId="32" xfId="0" applyNumberFormat="1" applyFont="1" applyFill="1" applyBorder="1" applyAlignment="1">
      <alignment horizontal="left" vertical="center" wrapText="1"/>
    </xf>
    <xf numFmtId="168" fontId="13" fillId="27" borderId="32" xfId="0" applyNumberFormat="1" applyFont="1" applyFill="1" applyBorder="1" applyAlignment="1">
      <alignment horizontal="right" vertical="center" wrapText="1"/>
    </xf>
    <xf numFmtId="3" fontId="13" fillId="27" borderId="32" xfId="0" applyNumberFormat="1" applyFont="1" applyFill="1" applyBorder="1" applyAlignment="1">
      <alignment horizontal="right" vertical="center"/>
    </xf>
    <xf numFmtId="3" fontId="13" fillId="27" borderId="32" xfId="0" applyNumberFormat="1" applyFont="1" applyFill="1" applyBorder="1" applyAlignment="1">
      <alignment horizontal="center" vertical="center"/>
    </xf>
    <xf numFmtId="168" fontId="13" fillId="26" borderId="33" xfId="0" applyNumberFormat="1" applyFont="1" applyFill="1" applyBorder="1" applyAlignment="1">
      <alignment horizontal="left" vertical="center" wrapText="1"/>
    </xf>
    <xf numFmtId="0" fontId="13" fillId="26" borderId="33" xfId="0" applyFont="1" applyFill="1" applyBorder="1"/>
    <xf numFmtId="10" fontId="13" fillId="26" borderId="33" xfId="0" applyNumberFormat="1" applyFont="1" applyFill="1" applyBorder="1" applyAlignment="1">
      <alignment horizontal="center" vertical="center"/>
    </xf>
    <xf numFmtId="0" fontId="13" fillId="26" borderId="33" xfId="0" applyNumberFormat="1" applyFont="1" applyFill="1" applyBorder="1" applyAlignment="1">
      <alignment horizontal="left" vertical="center" wrapText="1"/>
    </xf>
    <xf numFmtId="168" fontId="13" fillId="26" borderId="33" xfId="0" applyNumberFormat="1" applyFont="1" applyFill="1" applyBorder="1" applyAlignment="1">
      <alignment horizontal="right" vertical="center" wrapText="1"/>
    </xf>
    <xf numFmtId="3" fontId="13" fillId="26" borderId="33" xfId="0" applyNumberFormat="1" applyFont="1" applyFill="1" applyBorder="1" applyAlignment="1">
      <alignment horizontal="right" vertical="center"/>
    </xf>
    <xf numFmtId="3" fontId="13" fillId="26" borderId="33" xfId="0" applyNumberFormat="1" applyFont="1" applyFill="1" applyBorder="1" applyAlignment="1">
      <alignment horizontal="center" vertical="center"/>
    </xf>
    <xf numFmtId="168" fontId="15" fillId="0" borderId="33" xfId="0" applyNumberFormat="1" applyFont="1" applyFill="1" applyBorder="1" applyAlignment="1">
      <alignment horizontal="left" vertical="center" wrapText="1"/>
    </xf>
    <xf numFmtId="168" fontId="15" fillId="0" borderId="33" xfId="0" applyNumberFormat="1" applyFont="1" applyFill="1" applyBorder="1" applyAlignment="1">
      <alignment horizontal="justify" vertical="center" wrapText="1"/>
    </xf>
    <xf numFmtId="10" fontId="15" fillId="0" borderId="33" xfId="0" applyNumberFormat="1" applyFont="1" applyFill="1" applyBorder="1" applyAlignment="1">
      <alignment horizontal="center" vertical="center"/>
    </xf>
    <xf numFmtId="0" fontId="15" fillId="0" borderId="33" xfId="0" applyNumberFormat="1" applyFont="1" applyFill="1" applyBorder="1" applyAlignment="1">
      <alignment horizontal="left" vertical="center" wrapText="1"/>
    </xf>
    <xf numFmtId="9" fontId="15" fillId="2" borderId="33" xfId="9" applyFont="1" applyFill="1" applyBorder="1" applyAlignment="1">
      <alignment horizontal="right" vertical="center" wrapText="1"/>
    </xf>
    <xf numFmtId="9" fontId="15" fillId="0" borderId="33" xfId="9" applyFont="1" applyFill="1" applyBorder="1" applyAlignment="1">
      <alignment horizontal="right" vertical="center"/>
    </xf>
    <xf numFmtId="9" fontId="15" fillId="0" borderId="33" xfId="9" applyFont="1" applyFill="1" applyBorder="1" applyAlignment="1">
      <alignment horizontal="center" vertical="center"/>
    </xf>
    <xf numFmtId="3" fontId="15" fillId="0" borderId="33" xfId="0" applyNumberFormat="1" applyFont="1" applyFill="1" applyBorder="1" applyAlignment="1">
      <alignment horizontal="right" vertical="center"/>
    </xf>
    <xf numFmtId="0" fontId="13" fillId="29" borderId="33" xfId="0" applyFont="1" applyFill="1" applyBorder="1"/>
    <xf numFmtId="10" fontId="13" fillId="29" borderId="33" xfId="0" applyNumberFormat="1" applyFont="1" applyFill="1" applyBorder="1" applyAlignment="1">
      <alignment horizontal="center" vertical="center"/>
    </xf>
    <xf numFmtId="0" fontId="13" fillId="29" borderId="33" xfId="0" applyNumberFormat="1" applyFont="1" applyFill="1" applyBorder="1" applyAlignment="1">
      <alignment horizontal="left" vertical="center" wrapText="1"/>
    </xf>
    <xf numFmtId="168" fontId="13" fillId="29" borderId="33" xfId="0" applyNumberFormat="1" applyFont="1" applyFill="1" applyBorder="1" applyAlignment="1">
      <alignment horizontal="right" vertical="center" wrapText="1"/>
    </xf>
    <xf numFmtId="3" fontId="13" fillId="29" borderId="33" xfId="0" applyNumberFormat="1" applyFont="1" applyFill="1" applyBorder="1" applyAlignment="1">
      <alignment horizontal="right" vertical="center"/>
    </xf>
    <xf numFmtId="3" fontId="13" fillId="29" borderId="33" xfId="0" applyNumberFormat="1" applyFont="1" applyFill="1" applyBorder="1" applyAlignment="1">
      <alignment horizontal="center" vertical="center"/>
    </xf>
    <xf numFmtId="0" fontId="15" fillId="0" borderId="33" xfId="0" applyNumberFormat="1" applyFont="1" applyFill="1" applyBorder="1" applyAlignment="1">
      <alignment horizontal="right" vertical="center" wrapText="1"/>
    </xf>
    <xf numFmtId="3" fontId="15" fillId="0" borderId="33" xfId="0" applyNumberFormat="1" applyFont="1" applyFill="1" applyBorder="1" applyAlignment="1">
      <alignment horizontal="center" vertical="center"/>
    </xf>
    <xf numFmtId="168" fontId="13" fillId="29" borderId="33" xfId="0" applyNumberFormat="1" applyFont="1" applyFill="1" applyBorder="1" applyAlignment="1">
      <alignment horizontal="justify" vertical="center" wrapText="1"/>
    </xf>
    <xf numFmtId="168" fontId="15" fillId="0" borderId="35" xfId="0" applyNumberFormat="1" applyFont="1" applyFill="1" applyBorder="1" applyAlignment="1">
      <alignment horizontal="justify" vertical="center" wrapText="1"/>
    </xf>
    <xf numFmtId="10" fontId="15" fillId="0" borderId="35" xfId="0" applyNumberFormat="1" applyFont="1" applyFill="1" applyBorder="1" applyAlignment="1">
      <alignment horizontal="center" vertical="center"/>
    </xf>
    <xf numFmtId="0" fontId="15" fillId="0" borderId="35" xfId="0" applyNumberFormat="1" applyFont="1" applyFill="1" applyBorder="1" applyAlignment="1">
      <alignment horizontal="left" vertical="center" wrapText="1"/>
    </xf>
    <xf numFmtId="0" fontId="15" fillId="0" borderId="35" xfId="0" applyNumberFormat="1" applyFont="1" applyFill="1" applyBorder="1" applyAlignment="1">
      <alignment horizontal="right" vertical="center" wrapText="1"/>
    </xf>
    <xf numFmtId="3" fontId="15" fillId="0" borderId="35" xfId="0" applyNumberFormat="1" applyFont="1" applyFill="1" applyBorder="1" applyAlignment="1">
      <alignment horizontal="right" vertical="center"/>
    </xf>
    <xf numFmtId="3" fontId="15" fillId="0" borderId="35" xfId="0" applyNumberFormat="1" applyFont="1" applyFill="1" applyBorder="1" applyAlignment="1">
      <alignment horizontal="center" vertical="center"/>
    </xf>
    <xf numFmtId="168" fontId="13" fillId="30" borderId="34" xfId="0" applyNumberFormat="1" applyFont="1" applyFill="1" applyBorder="1" applyAlignment="1">
      <alignment horizontal="left" vertical="center" wrapText="1"/>
    </xf>
    <xf numFmtId="168" fontId="13" fillId="30" borderId="34" xfId="0" applyNumberFormat="1" applyFont="1" applyFill="1" applyBorder="1" applyAlignment="1">
      <alignment horizontal="justify" vertical="center" wrapText="1"/>
    </xf>
    <xf numFmtId="10" fontId="13" fillId="30" borderId="34" xfId="0" applyNumberFormat="1" applyFont="1" applyFill="1" applyBorder="1" applyAlignment="1">
      <alignment horizontal="center" vertical="center"/>
    </xf>
    <xf numFmtId="0" fontId="13" fillId="30" borderId="34" xfId="0" applyNumberFormat="1" applyFont="1" applyFill="1" applyBorder="1" applyAlignment="1">
      <alignment horizontal="left" vertical="center" wrapText="1"/>
    </xf>
    <xf numFmtId="168" fontId="13" fillId="30" borderId="34" xfId="0" applyNumberFormat="1" applyFont="1" applyFill="1" applyBorder="1" applyAlignment="1">
      <alignment horizontal="right" vertical="center" wrapText="1"/>
    </xf>
    <xf numFmtId="3" fontId="13" fillId="30" borderId="34" xfId="0" applyNumberFormat="1" applyFont="1" applyFill="1" applyBorder="1" applyAlignment="1">
      <alignment horizontal="right" vertical="center"/>
    </xf>
    <xf numFmtId="3" fontId="13" fillId="30" borderId="34" xfId="0" applyNumberFormat="1" applyFont="1" applyFill="1" applyBorder="1" applyAlignment="1">
      <alignment horizontal="center" vertical="center"/>
    </xf>
    <xf numFmtId="168" fontId="13" fillId="28" borderId="34" xfId="0" applyNumberFormat="1" applyFont="1" applyFill="1" applyBorder="1" applyAlignment="1">
      <alignment horizontal="left" vertical="center" wrapText="1"/>
    </xf>
    <xf numFmtId="0" fontId="13" fillId="28" borderId="34" xfId="0" applyFont="1" applyFill="1" applyBorder="1"/>
    <xf numFmtId="10" fontId="13" fillId="28" borderId="34" xfId="0" applyNumberFormat="1" applyFont="1" applyFill="1" applyBorder="1" applyAlignment="1">
      <alignment horizontal="center" vertical="center"/>
    </xf>
    <xf numFmtId="0" fontId="13" fillId="28" borderId="34" xfId="0" applyNumberFormat="1" applyFont="1" applyFill="1" applyBorder="1" applyAlignment="1">
      <alignment horizontal="left" vertical="center" wrapText="1"/>
    </xf>
    <xf numFmtId="168" fontId="13" fillId="28" borderId="34" xfId="0" applyNumberFormat="1" applyFont="1" applyFill="1" applyBorder="1" applyAlignment="1">
      <alignment horizontal="right" vertical="center" wrapText="1"/>
    </xf>
    <xf numFmtId="3" fontId="13" fillId="28" borderId="34" xfId="0" applyNumberFormat="1" applyFont="1" applyFill="1" applyBorder="1" applyAlignment="1">
      <alignment horizontal="right" vertical="center"/>
    </xf>
    <xf numFmtId="3" fontId="13" fillId="28" borderId="34" xfId="0" applyNumberFormat="1" applyFont="1" applyFill="1" applyBorder="1" applyAlignment="1">
      <alignment horizontal="center" vertical="center"/>
    </xf>
    <xf numFmtId="168" fontId="15" fillId="0" borderId="34" xfId="0" applyNumberFormat="1" applyFont="1" applyFill="1" applyBorder="1" applyAlignment="1">
      <alignment horizontal="left" vertical="center" wrapText="1"/>
    </xf>
    <xf numFmtId="168" fontId="15" fillId="0" borderId="34" xfId="0" applyNumberFormat="1" applyFont="1" applyFill="1" applyBorder="1" applyAlignment="1">
      <alignment horizontal="justify" vertical="center" wrapText="1"/>
    </xf>
    <xf numFmtId="10" fontId="15" fillId="0" borderId="34" xfId="0" applyNumberFormat="1" applyFont="1" applyFill="1" applyBorder="1" applyAlignment="1">
      <alignment horizontal="center" vertical="center"/>
    </xf>
    <xf numFmtId="0" fontId="15" fillId="0" borderId="34" xfId="0" applyNumberFormat="1" applyFont="1" applyFill="1" applyBorder="1" applyAlignment="1">
      <alignment horizontal="left" vertical="center" wrapText="1"/>
    </xf>
    <xf numFmtId="9" fontId="15" fillId="2" borderId="34" xfId="9" applyFont="1" applyFill="1" applyBorder="1" applyAlignment="1">
      <alignment horizontal="right" vertical="center" wrapText="1"/>
    </xf>
    <xf numFmtId="9" fontId="15" fillId="0" borderId="34" xfId="9" applyFont="1" applyFill="1" applyBorder="1" applyAlignment="1">
      <alignment horizontal="right" vertical="center"/>
    </xf>
    <xf numFmtId="9" fontId="15" fillId="0" borderId="34" xfId="9" applyFont="1" applyFill="1" applyBorder="1" applyAlignment="1">
      <alignment horizontal="center" vertical="center"/>
    </xf>
    <xf numFmtId="3" fontId="15" fillId="0" borderId="34" xfId="0" applyNumberFormat="1" applyFont="1" applyFill="1" applyBorder="1" applyAlignment="1">
      <alignment horizontal="right" vertical="center"/>
    </xf>
    <xf numFmtId="168" fontId="13" fillId="31" borderId="34" xfId="0" applyNumberFormat="1" applyFont="1" applyFill="1" applyBorder="1" applyAlignment="1">
      <alignment horizontal="justify" vertical="center" wrapText="1"/>
    </xf>
    <xf numFmtId="10" fontId="13" fillId="31" borderId="34" xfId="0" applyNumberFormat="1" applyFont="1" applyFill="1" applyBorder="1" applyAlignment="1">
      <alignment horizontal="center" vertical="center"/>
    </xf>
    <xf numFmtId="0" fontId="13" fillId="31" borderId="34" xfId="0" applyNumberFormat="1" applyFont="1" applyFill="1" applyBorder="1" applyAlignment="1">
      <alignment horizontal="left" vertical="center" wrapText="1"/>
    </xf>
    <xf numFmtId="168" fontId="13" fillId="31" borderId="34" xfId="0" applyNumberFormat="1" applyFont="1" applyFill="1" applyBorder="1" applyAlignment="1">
      <alignment horizontal="right" vertical="center" wrapText="1"/>
    </xf>
    <xf numFmtId="3" fontId="13" fillId="31" borderId="34" xfId="0" applyNumberFormat="1" applyFont="1" applyFill="1" applyBorder="1" applyAlignment="1">
      <alignment horizontal="right" vertical="center"/>
    </xf>
    <xf numFmtId="3" fontId="13" fillId="31" borderId="34" xfId="0" applyNumberFormat="1" applyFont="1" applyFill="1" applyBorder="1" applyAlignment="1">
      <alignment horizontal="center" vertical="center"/>
    </xf>
    <xf numFmtId="0" fontId="15" fillId="0" borderId="34" xfId="0" applyNumberFormat="1" applyFont="1" applyFill="1" applyBorder="1" applyAlignment="1">
      <alignment horizontal="right" vertical="center" wrapText="1"/>
    </xf>
    <xf numFmtId="3" fontId="15" fillId="0" borderId="34" xfId="0" applyNumberFormat="1" applyFont="1" applyFill="1" applyBorder="1" applyAlignment="1">
      <alignment horizontal="center" vertical="center"/>
    </xf>
    <xf numFmtId="168" fontId="13" fillId="32" borderId="36" xfId="0" applyNumberFormat="1" applyFont="1" applyFill="1" applyBorder="1" applyAlignment="1">
      <alignment horizontal="left" vertical="center" wrapText="1"/>
    </xf>
    <xf numFmtId="0" fontId="13" fillId="32" borderId="36" xfId="0" applyFont="1" applyFill="1" applyBorder="1"/>
    <xf numFmtId="10" fontId="13" fillId="32" borderId="36" xfId="0" applyNumberFormat="1" applyFont="1" applyFill="1" applyBorder="1" applyAlignment="1">
      <alignment horizontal="center" vertical="center"/>
    </xf>
    <xf numFmtId="0" fontId="13" fillId="32" borderId="36" xfId="0" applyNumberFormat="1" applyFont="1" applyFill="1" applyBorder="1" applyAlignment="1">
      <alignment horizontal="left" vertical="center" wrapText="1"/>
    </xf>
    <xf numFmtId="168" fontId="13" fillId="32" borderId="36" xfId="0" applyNumberFormat="1" applyFont="1" applyFill="1" applyBorder="1" applyAlignment="1">
      <alignment horizontal="right" vertical="center" wrapText="1"/>
    </xf>
    <xf numFmtId="3" fontId="13" fillId="32" borderId="36" xfId="0" applyNumberFormat="1" applyFont="1" applyFill="1" applyBorder="1" applyAlignment="1">
      <alignment horizontal="right" vertical="center"/>
    </xf>
    <xf numFmtId="3" fontId="13" fillId="32" borderId="36" xfId="0" applyNumberFormat="1" applyFont="1" applyFill="1" applyBorder="1" applyAlignment="1">
      <alignment horizontal="center" vertical="center"/>
    </xf>
    <xf numFmtId="168" fontId="13" fillId="7" borderId="36" xfId="0" applyNumberFormat="1" applyFont="1" applyFill="1" applyBorder="1" applyAlignment="1">
      <alignment horizontal="left" vertical="center" wrapText="1"/>
    </xf>
    <xf numFmtId="168" fontId="13" fillId="7" borderId="36" xfId="0" applyNumberFormat="1" applyFont="1" applyFill="1" applyBorder="1" applyAlignment="1">
      <alignment horizontal="justify" vertical="center" wrapText="1"/>
    </xf>
    <xf numFmtId="10" fontId="13" fillId="7" borderId="36" xfId="0" applyNumberFormat="1" applyFont="1" applyFill="1" applyBorder="1" applyAlignment="1">
      <alignment horizontal="center" vertical="center"/>
    </xf>
    <xf numFmtId="0" fontId="13" fillId="7" borderId="36" xfId="0" applyNumberFormat="1" applyFont="1" applyFill="1" applyBorder="1" applyAlignment="1">
      <alignment horizontal="left" vertical="center" wrapText="1"/>
    </xf>
    <xf numFmtId="168" fontId="13" fillId="7" borderId="36" xfId="0" applyNumberFormat="1" applyFont="1" applyFill="1" applyBorder="1" applyAlignment="1">
      <alignment horizontal="right" vertical="center" wrapText="1"/>
    </xf>
    <xf numFmtId="3" fontId="13" fillId="7" borderId="36" xfId="0" applyNumberFormat="1" applyFont="1" applyFill="1" applyBorder="1" applyAlignment="1">
      <alignment horizontal="right" vertical="center"/>
    </xf>
    <xf numFmtId="3" fontId="13" fillId="7" borderId="36" xfId="0" applyNumberFormat="1" applyFont="1" applyFill="1" applyBorder="1" applyAlignment="1">
      <alignment horizontal="center" vertical="center"/>
    </xf>
    <xf numFmtId="168" fontId="15" fillId="0" borderId="36" xfId="0" applyNumberFormat="1" applyFont="1" applyFill="1" applyBorder="1" applyAlignment="1">
      <alignment horizontal="left" vertical="center" wrapText="1"/>
    </xf>
    <xf numFmtId="168" fontId="15" fillId="0" borderId="36" xfId="0" applyNumberFormat="1" applyFont="1" applyFill="1" applyBorder="1" applyAlignment="1">
      <alignment horizontal="justify" vertical="center" wrapText="1"/>
    </xf>
    <xf numFmtId="10" fontId="15" fillId="0" borderId="36" xfId="0" applyNumberFormat="1" applyFont="1" applyFill="1" applyBorder="1" applyAlignment="1">
      <alignment horizontal="center" vertical="center"/>
    </xf>
    <xf numFmtId="0" fontId="15" fillId="0" borderId="36" xfId="0" applyNumberFormat="1" applyFont="1" applyFill="1" applyBorder="1" applyAlignment="1">
      <alignment horizontal="left" vertical="center" wrapText="1"/>
    </xf>
    <xf numFmtId="169" fontId="15" fillId="0" borderId="36" xfId="0" applyNumberFormat="1" applyFont="1" applyFill="1" applyBorder="1" applyAlignment="1">
      <alignment horizontal="right" vertical="center" wrapText="1"/>
    </xf>
    <xf numFmtId="9" fontId="15" fillId="0" borderId="36" xfId="9" applyFont="1" applyFill="1" applyBorder="1" applyAlignment="1">
      <alignment horizontal="right" vertical="center" wrapText="1"/>
    </xf>
    <xf numFmtId="9" fontId="15" fillId="0" borderId="36" xfId="9" applyFont="1" applyFill="1" applyBorder="1" applyAlignment="1">
      <alignment horizontal="center" vertical="center" wrapText="1"/>
    </xf>
    <xf numFmtId="3" fontId="15" fillId="0" borderId="36" xfId="0" applyNumberFormat="1" applyFont="1" applyFill="1" applyBorder="1" applyAlignment="1">
      <alignment horizontal="right" vertical="center"/>
    </xf>
    <xf numFmtId="0" fontId="13" fillId="33" borderId="36" xfId="0" applyFont="1" applyFill="1" applyBorder="1"/>
    <xf numFmtId="10" fontId="13" fillId="33" borderId="36" xfId="0" applyNumberFormat="1" applyFont="1" applyFill="1" applyBorder="1" applyAlignment="1">
      <alignment horizontal="center" vertical="center"/>
    </xf>
    <xf numFmtId="0" fontId="13" fillId="33" borderId="36" xfId="0" applyNumberFormat="1" applyFont="1" applyFill="1" applyBorder="1" applyAlignment="1">
      <alignment horizontal="left" vertical="center" wrapText="1"/>
    </xf>
    <xf numFmtId="168" fontId="13" fillId="33" borderId="36" xfId="0" applyNumberFormat="1" applyFont="1" applyFill="1" applyBorder="1" applyAlignment="1">
      <alignment horizontal="right" vertical="center" wrapText="1"/>
    </xf>
    <xf numFmtId="3" fontId="13" fillId="33" borderId="36" xfId="0" applyNumberFormat="1" applyFont="1" applyFill="1" applyBorder="1" applyAlignment="1">
      <alignment horizontal="right" vertical="center"/>
    </xf>
    <xf numFmtId="3" fontId="13" fillId="33" borderId="36" xfId="0" applyNumberFormat="1" applyFont="1" applyFill="1" applyBorder="1" applyAlignment="1">
      <alignment horizontal="center" vertical="center"/>
    </xf>
    <xf numFmtId="0" fontId="15" fillId="0" borderId="36" xfId="0" applyNumberFormat="1" applyFont="1" applyFill="1" applyBorder="1" applyAlignment="1">
      <alignment horizontal="right" vertical="center" wrapText="1"/>
    </xf>
    <xf numFmtId="3" fontId="15" fillId="0" borderId="36" xfId="0" applyNumberFormat="1" applyFont="1" applyFill="1" applyBorder="1" applyAlignment="1">
      <alignment horizontal="center" vertical="center"/>
    </xf>
    <xf numFmtId="0" fontId="15" fillId="0" borderId="36" xfId="0" applyNumberFormat="1" applyFont="1" applyFill="1" applyBorder="1" applyAlignment="1">
      <alignment horizontal="right" vertical="center"/>
    </xf>
    <xf numFmtId="0" fontId="15" fillId="0" borderId="36" xfId="0" applyNumberFormat="1" applyFont="1" applyFill="1" applyBorder="1" applyAlignment="1">
      <alignment horizontal="center" vertical="center"/>
    </xf>
    <xf numFmtId="3" fontId="13" fillId="12" borderId="4" xfId="0" applyNumberFormat="1" applyFont="1" applyFill="1" applyBorder="1" applyAlignment="1">
      <alignment horizontal="right" vertical="center"/>
    </xf>
    <xf numFmtId="168" fontId="15" fillId="0" borderId="38" xfId="0" applyNumberFormat="1" applyFont="1" applyFill="1" applyBorder="1" applyAlignment="1">
      <alignment horizontal="left" vertical="center" wrapText="1"/>
    </xf>
    <xf numFmtId="168" fontId="15" fillId="0" borderId="38" xfId="0" applyNumberFormat="1" applyFont="1" applyFill="1" applyBorder="1" applyAlignment="1">
      <alignment horizontal="justify" vertical="center" wrapText="1"/>
    </xf>
    <xf numFmtId="10" fontId="15" fillId="0" borderId="38" xfId="0" applyNumberFormat="1" applyFont="1" applyFill="1" applyBorder="1" applyAlignment="1">
      <alignment horizontal="center" vertical="center"/>
    </xf>
    <xf numFmtId="3" fontId="15" fillId="0" borderId="38" xfId="0" applyNumberFormat="1" applyFont="1" applyFill="1" applyBorder="1" applyAlignment="1">
      <alignment horizontal="right" vertical="center"/>
    </xf>
    <xf numFmtId="3" fontId="15" fillId="0" borderId="38" xfId="0" applyNumberFormat="1" applyFont="1" applyFill="1" applyBorder="1" applyAlignment="1">
      <alignment horizontal="center" vertical="center"/>
    </xf>
    <xf numFmtId="168" fontId="13" fillId="10" borderId="38" xfId="0" applyNumberFormat="1" applyFont="1" applyFill="1" applyBorder="1" applyAlignment="1">
      <alignment horizontal="left" vertical="center" wrapText="1"/>
    </xf>
    <xf numFmtId="168" fontId="13" fillId="10" borderId="38" xfId="0" applyNumberFormat="1" applyFont="1" applyFill="1" applyBorder="1" applyAlignment="1">
      <alignment horizontal="justify" vertical="center" wrapText="1"/>
    </xf>
    <xf numFmtId="10" fontId="13" fillId="10" borderId="38" xfId="0" applyNumberFormat="1" applyFont="1" applyFill="1" applyBorder="1" applyAlignment="1">
      <alignment horizontal="center" vertical="center"/>
    </xf>
    <xf numFmtId="168" fontId="13" fillId="10" borderId="38" xfId="0" applyNumberFormat="1" applyFont="1" applyFill="1" applyBorder="1" applyAlignment="1">
      <alignment horizontal="right" vertical="center" wrapText="1"/>
    </xf>
    <xf numFmtId="3" fontId="13" fillId="10" borderId="38" xfId="0" applyNumberFormat="1" applyFont="1" applyFill="1" applyBorder="1" applyAlignment="1">
      <alignment horizontal="right" vertical="center"/>
    </xf>
    <xf numFmtId="3" fontId="13" fillId="10" borderId="38" xfId="0" applyNumberFormat="1" applyFont="1" applyFill="1" applyBorder="1" applyAlignment="1">
      <alignment horizontal="center" vertical="center"/>
    </xf>
    <xf numFmtId="172" fontId="13" fillId="10" borderId="38" xfId="1" applyNumberFormat="1" applyFont="1" applyFill="1" applyBorder="1" applyAlignment="1">
      <alignment horizontal="right"/>
    </xf>
    <xf numFmtId="9" fontId="15" fillId="2" borderId="38" xfId="9" applyFont="1" applyFill="1" applyBorder="1" applyAlignment="1">
      <alignment horizontal="right" vertical="center"/>
    </xf>
    <xf numFmtId="9" fontId="15" fillId="0" borderId="38" xfId="9" applyFont="1" applyFill="1" applyBorder="1" applyAlignment="1">
      <alignment horizontal="right" vertical="center"/>
    </xf>
    <xf numFmtId="9" fontId="15" fillId="0" borderId="38" xfId="9" applyFont="1" applyFill="1" applyBorder="1" applyAlignment="1">
      <alignment horizontal="center" vertical="center"/>
    </xf>
    <xf numFmtId="168" fontId="15" fillId="2" borderId="38" xfId="0" applyNumberFormat="1" applyFont="1" applyFill="1" applyBorder="1" applyAlignment="1">
      <alignment horizontal="right" vertical="center" wrapText="1"/>
    </xf>
    <xf numFmtId="168" fontId="13" fillId="34" borderId="38" xfId="0" applyNumberFormat="1" applyFont="1" applyFill="1" applyBorder="1" applyAlignment="1">
      <alignment horizontal="left" vertical="center" wrapText="1"/>
    </xf>
    <xf numFmtId="168" fontId="13" fillId="34" borderId="38" xfId="0" applyNumberFormat="1" applyFont="1" applyFill="1" applyBorder="1" applyAlignment="1">
      <alignment horizontal="justify" vertical="center" wrapText="1"/>
    </xf>
    <xf numFmtId="10" fontId="13" fillId="34" borderId="38" xfId="0" applyNumberFormat="1" applyFont="1" applyFill="1" applyBorder="1" applyAlignment="1">
      <alignment horizontal="center" vertical="center"/>
    </xf>
    <xf numFmtId="168" fontId="13" fillId="34" borderId="38" xfId="0" applyNumberFormat="1" applyFont="1" applyFill="1" applyBorder="1" applyAlignment="1">
      <alignment horizontal="right" vertical="center" wrapText="1"/>
    </xf>
    <xf numFmtId="3" fontId="13" fillId="34" borderId="38" xfId="0" applyNumberFormat="1" applyFont="1" applyFill="1" applyBorder="1" applyAlignment="1">
      <alignment horizontal="right" vertical="center"/>
    </xf>
    <xf numFmtId="3" fontId="13" fillId="34" borderId="38" xfId="0" applyNumberFormat="1" applyFont="1" applyFill="1" applyBorder="1" applyAlignment="1">
      <alignment horizontal="center" vertical="center"/>
    </xf>
    <xf numFmtId="172" fontId="13" fillId="34" borderId="38" xfId="1" applyNumberFormat="1" applyFont="1" applyFill="1" applyBorder="1" applyAlignment="1">
      <alignment horizontal="right"/>
    </xf>
    <xf numFmtId="4" fontId="15" fillId="0" borderId="38" xfId="0" applyNumberFormat="1" applyFont="1" applyFill="1" applyBorder="1" applyAlignment="1">
      <alignment horizontal="right" vertical="center"/>
    </xf>
    <xf numFmtId="168" fontId="13" fillId="36" borderId="38" xfId="0" applyNumberFormat="1" applyFont="1" applyFill="1" applyBorder="1" applyAlignment="1">
      <alignment horizontal="left" vertical="center" wrapText="1"/>
    </xf>
    <xf numFmtId="168" fontId="13" fillId="36" borderId="38" xfId="0" applyNumberFormat="1" applyFont="1" applyFill="1" applyBorder="1" applyAlignment="1">
      <alignment horizontal="justify" vertical="center" wrapText="1"/>
    </xf>
    <xf numFmtId="10" fontId="13" fillId="36" borderId="38" xfId="0" applyNumberFormat="1" applyFont="1" applyFill="1" applyBorder="1" applyAlignment="1">
      <alignment horizontal="center" vertical="center"/>
    </xf>
    <xf numFmtId="168" fontId="13" fillId="36" borderId="38" xfId="0" applyNumberFormat="1" applyFont="1" applyFill="1" applyBorder="1" applyAlignment="1">
      <alignment horizontal="right" vertical="center" wrapText="1"/>
    </xf>
    <xf numFmtId="3" fontId="13" fillId="36" borderId="38" xfId="0" applyNumberFormat="1" applyFont="1" applyFill="1" applyBorder="1" applyAlignment="1">
      <alignment horizontal="right" vertical="center"/>
    </xf>
    <xf numFmtId="3" fontId="13" fillId="36" borderId="38" xfId="0" applyNumberFormat="1" applyFont="1" applyFill="1" applyBorder="1" applyAlignment="1">
      <alignment horizontal="center" vertical="center"/>
    </xf>
    <xf numFmtId="3" fontId="15" fillId="2" borderId="38" xfId="0" applyNumberFormat="1" applyFont="1" applyFill="1" applyBorder="1" applyAlignment="1">
      <alignment horizontal="right" vertical="center"/>
    </xf>
    <xf numFmtId="0" fontId="15" fillId="0" borderId="38" xfId="0" applyFont="1" applyFill="1" applyBorder="1" applyAlignment="1">
      <alignment horizontal="justify" vertical="center"/>
    </xf>
    <xf numFmtId="10" fontId="15" fillId="7" borderId="38" xfId="0" applyNumberFormat="1" applyFont="1" applyFill="1" applyBorder="1" applyAlignment="1">
      <alignment horizontal="center" vertical="center"/>
    </xf>
    <xf numFmtId="168" fontId="13" fillId="9" borderId="38" xfId="0" applyNumberFormat="1" applyFont="1" applyFill="1" applyBorder="1" applyAlignment="1">
      <alignment horizontal="left" vertical="center" wrapText="1"/>
    </xf>
    <xf numFmtId="168" fontId="13" fillId="9" borderId="38" xfId="0" applyNumberFormat="1" applyFont="1" applyFill="1" applyBorder="1" applyAlignment="1">
      <alignment horizontal="justify" vertical="center" wrapText="1"/>
    </xf>
    <xf numFmtId="10" fontId="13" fillId="9" borderId="38" xfId="0" applyNumberFormat="1" applyFont="1" applyFill="1" applyBorder="1" applyAlignment="1">
      <alignment horizontal="center" vertical="center"/>
    </xf>
    <xf numFmtId="168" fontId="13" fillId="9" borderId="38" xfId="0" applyNumberFormat="1" applyFont="1" applyFill="1" applyBorder="1" applyAlignment="1">
      <alignment horizontal="right" vertical="center" wrapText="1"/>
    </xf>
    <xf numFmtId="3" fontId="13" fillId="9" borderId="38" xfId="0" applyNumberFormat="1" applyFont="1" applyFill="1" applyBorder="1" applyAlignment="1">
      <alignment horizontal="right" vertical="center"/>
    </xf>
    <xf numFmtId="3" fontId="13" fillId="9" borderId="38" xfId="0" applyNumberFormat="1" applyFont="1" applyFill="1" applyBorder="1" applyAlignment="1">
      <alignment horizontal="center" vertical="center"/>
    </xf>
    <xf numFmtId="168" fontId="15" fillId="0" borderId="38" xfId="0" applyNumberFormat="1" applyFont="1" applyFill="1" applyBorder="1" applyAlignment="1">
      <alignment horizontal="right" vertical="center" wrapText="1"/>
    </xf>
    <xf numFmtId="168" fontId="13" fillId="35" borderId="38" xfId="0" applyNumberFormat="1" applyFont="1" applyFill="1" applyBorder="1" applyAlignment="1">
      <alignment horizontal="left" vertical="center" wrapText="1"/>
    </xf>
    <xf numFmtId="168" fontId="13" fillId="35" borderId="38" xfId="0" applyNumberFormat="1" applyFont="1" applyFill="1" applyBorder="1" applyAlignment="1">
      <alignment horizontal="justify" vertical="center" wrapText="1"/>
    </xf>
    <xf numFmtId="10" fontId="13" fillId="35" borderId="38" xfId="0" applyNumberFormat="1" applyFont="1" applyFill="1" applyBorder="1" applyAlignment="1">
      <alignment horizontal="center" vertical="center"/>
    </xf>
    <xf numFmtId="168" fontId="13" fillId="35" borderId="38" xfId="0" applyNumberFormat="1" applyFont="1" applyFill="1" applyBorder="1" applyAlignment="1">
      <alignment horizontal="right" vertical="center" wrapText="1"/>
    </xf>
    <xf numFmtId="3" fontId="13" fillId="35" borderId="38" xfId="0" applyNumberFormat="1" applyFont="1" applyFill="1" applyBorder="1" applyAlignment="1">
      <alignment horizontal="right" vertical="center"/>
    </xf>
    <xf numFmtId="3" fontId="13" fillId="35" borderId="38" xfId="0" applyNumberFormat="1" applyFont="1" applyFill="1" applyBorder="1" applyAlignment="1">
      <alignment horizontal="center" vertical="center"/>
    </xf>
    <xf numFmtId="168" fontId="13" fillId="37" borderId="38" xfId="0" applyNumberFormat="1" applyFont="1" applyFill="1" applyBorder="1" applyAlignment="1">
      <alignment horizontal="left" vertical="center" wrapText="1"/>
    </xf>
    <xf numFmtId="168" fontId="13" fillId="37" borderId="38" xfId="0" applyNumberFormat="1" applyFont="1" applyFill="1" applyBorder="1" applyAlignment="1">
      <alignment horizontal="justify" vertical="center" wrapText="1"/>
    </xf>
    <xf numFmtId="10" fontId="13" fillId="37" borderId="38" xfId="0" applyNumberFormat="1" applyFont="1" applyFill="1" applyBorder="1" applyAlignment="1">
      <alignment horizontal="center" vertical="center"/>
    </xf>
    <xf numFmtId="168" fontId="13" fillId="37" borderId="38" xfId="0" applyNumberFormat="1" applyFont="1" applyFill="1" applyBorder="1" applyAlignment="1">
      <alignment horizontal="right" vertical="center" wrapText="1"/>
    </xf>
    <xf numFmtId="3" fontId="13" fillId="37" borderId="38" xfId="0" applyNumberFormat="1" applyFont="1" applyFill="1" applyBorder="1" applyAlignment="1">
      <alignment horizontal="right" vertical="center"/>
    </xf>
    <xf numFmtId="3" fontId="13" fillId="37" borderId="38" xfId="0" applyNumberFormat="1" applyFont="1" applyFill="1" applyBorder="1" applyAlignment="1">
      <alignment horizontal="center" vertical="center"/>
    </xf>
    <xf numFmtId="0" fontId="15" fillId="0" borderId="5" xfId="0" applyFont="1" applyFill="1" applyBorder="1" applyAlignment="1">
      <alignment vertical="center"/>
    </xf>
    <xf numFmtId="0" fontId="13" fillId="8" borderId="5" xfId="0" applyFont="1" applyFill="1" applyBorder="1" applyAlignment="1">
      <alignment horizontal="left" vertical="center"/>
    </xf>
    <xf numFmtId="168" fontId="13" fillId="38" borderId="41" xfId="0" applyNumberFormat="1" applyFont="1" applyFill="1" applyBorder="1" applyAlignment="1">
      <alignment horizontal="left" vertical="center" wrapText="1"/>
    </xf>
    <xf numFmtId="168" fontId="13" fillId="38" borderId="41" xfId="0" applyNumberFormat="1" applyFont="1" applyFill="1" applyBorder="1" applyAlignment="1">
      <alignment horizontal="justify" vertical="center" wrapText="1"/>
    </xf>
    <xf numFmtId="10" fontId="13" fillId="38" borderId="41" xfId="0" applyNumberFormat="1" applyFont="1" applyFill="1" applyBorder="1" applyAlignment="1">
      <alignment horizontal="center" vertical="center"/>
    </xf>
    <xf numFmtId="168" fontId="13" fillId="38" borderId="41" xfId="0" applyNumberFormat="1" applyFont="1" applyFill="1" applyBorder="1" applyAlignment="1">
      <alignment horizontal="right" vertical="center" wrapText="1"/>
    </xf>
    <xf numFmtId="3" fontId="13" fillId="38" borderId="41" xfId="0" applyNumberFormat="1" applyFont="1" applyFill="1" applyBorder="1" applyAlignment="1">
      <alignment horizontal="right" vertical="center"/>
    </xf>
    <xf numFmtId="3" fontId="13" fillId="38" borderId="41" xfId="0" applyNumberFormat="1" applyFont="1" applyFill="1" applyBorder="1" applyAlignment="1">
      <alignment horizontal="center" vertical="center"/>
    </xf>
    <xf numFmtId="168" fontId="13" fillId="39" borderId="41" xfId="0" applyNumberFormat="1" applyFont="1" applyFill="1" applyBorder="1" applyAlignment="1">
      <alignment horizontal="left" vertical="center" wrapText="1"/>
    </xf>
    <xf numFmtId="168" fontId="13" fillId="39" borderId="41" xfId="0" applyNumberFormat="1" applyFont="1" applyFill="1" applyBorder="1" applyAlignment="1">
      <alignment horizontal="justify" vertical="center" wrapText="1"/>
    </xf>
    <xf numFmtId="10" fontId="13" fillId="39" borderId="41" xfId="0" applyNumberFormat="1" applyFont="1" applyFill="1" applyBorder="1" applyAlignment="1">
      <alignment horizontal="center" vertical="center"/>
    </xf>
    <xf numFmtId="168" fontId="13" fillId="39" borderId="41" xfId="0" applyNumberFormat="1" applyFont="1" applyFill="1" applyBorder="1" applyAlignment="1">
      <alignment horizontal="right" vertical="center" wrapText="1"/>
    </xf>
    <xf numFmtId="3" fontId="13" fillId="39" borderId="41" xfId="0" applyNumberFormat="1" applyFont="1" applyFill="1" applyBorder="1" applyAlignment="1">
      <alignment horizontal="right" vertical="center"/>
    </xf>
    <xf numFmtId="3" fontId="13" fillId="39" borderId="41" xfId="0" applyNumberFormat="1" applyFont="1" applyFill="1" applyBorder="1" applyAlignment="1">
      <alignment horizontal="center" vertical="center"/>
    </xf>
    <xf numFmtId="168" fontId="15" fillId="2" borderId="41" xfId="0" applyNumberFormat="1" applyFont="1" applyFill="1" applyBorder="1" applyAlignment="1">
      <alignment horizontal="left" vertical="center" wrapText="1"/>
    </xf>
    <xf numFmtId="0" fontId="15" fillId="0" borderId="41" xfId="0" applyNumberFormat="1" applyFont="1" applyFill="1" applyBorder="1" applyAlignment="1">
      <alignment horizontal="justify" vertical="center"/>
    </xf>
    <xf numFmtId="10" fontId="15" fillId="0" borderId="41" xfId="0" applyNumberFormat="1" applyFont="1" applyFill="1" applyBorder="1" applyAlignment="1">
      <alignment horizontal="center" vertical="center"/>
    </xf>
    <xf numFmtId="168" fontId="15" fillId="0" borderId="41" xfId="0" applyNumberFormat="1" applyFont="1" applyFill="1" applyBorder="1" applyAlignment="1">
      <alignment horizontal="left" vertical="center" wrapText="1"/>
    </xf>
    <xf numFmtId="9" fontId="15" fillId="2" borderId="41" xfId="9" applyFont="1" applyFill="1" applyBorder="1" applyAlignment="1">
      <alignment horizontal="right" vertical="center" wrapText="1"/>
    </xf>
    <xf numFmtId="9" fontId="15" fillId="0" borderId="41" xfId="9" applyFont="1" applyFill="1" applyBorder="1" applyAlignment="1">
      <alignment horizontal="right" vertical="center"/>
    </xf>
    <xf numFmtId="9" fontId="15" fillId="0" borderId="41" xfId="9" applyFont="1" applyFill="1" applyBorder="1" applyAlignment="1">
      <alignment horizontal="center" vertical="center"/>
    </xf>
    <xf numFmtId="168" fontId="13" fillId="31" borderId="41" xfId="0" applyNumberFormat="1" applyFont="1" applyFill="1" applyBorder="1" applyAlignment="1">
      <alignment horizontal="left" vertical="center" wrapText="1"/>
    </xf>
    <xf numFmtId="168" fontId="13" fillId="31" borderId="41" xfId="0" applyNumberFormat="1" applyFont="1" applyFill="1" applyBorder="1" applyAlignment="1">
      <alignment horizontal="justify" vertical="center" wrapText="1"/>
    </xf>
    <xf numFmtId="10" fontId="13" fillId="31" borderId="41" xfId="0" applyNumberFormat="1" applyFont="1" applyFill="1" applyBorder="1" applyAlignment="1">
      <alignment horizontal="center" vertical="center"/>
    </xf>
    <xf numFmtId="168" fontId="13" fillId="31" borderId="41" xfId="0" applyNumberFormat="1" applyFont="1" applyFill="1" applyBorder="1" applyAlignment="1">
      <alignment horizontal="right" vertical="center" wrapText="1"/>
    </xf>
    <xf numFmtId="3" fontId="13" fillId="31" borderId="41" xfId="0" applyNumberFormat="1" applyFont="1" applyFill="1" applyBorder="1" applyAlignment="1">
      <alignment horizontal="right" vertical="center"/>
    </xf>
    <xf numFmtId="3" fontId="13" fillId="31" borderId="41" xfId="0" applyNumberFormat="1" applyFont="1" applyFill="1" applyBorder="1" applyAlignment="1">
      <alignment horizontal="center" vertical="center"/>
    </xf>
    <xf numFmtId="3" fontId="15" fillId="0" borderId="41" xfId="0" applyNumberFormat="1" applyFont="1" applyFill="1" applyBorder="1" applyAlignment="1">
      <alignment horizontal="right" vertical="center"/>
    </xf>
    <xf numFmtId="0" fontId="18" fillId="2" borderId="41" xfId="0" applyFont="1" applyFill="1" applyBorder="1" applyAlignment="1">
      <alignment vertical="center" wrapText="1"/>
    </xf>
    <xf numFmtId="0" fontId="18" fillId="0" borderId="41" xfId="0" applyFont="1" applyFill="1" applyBorder="1" applyAlignment="1">
      <alignment horizontal="right" vertical="center" wrapText="1"/>
    </xf>
    <xf numFmtId="4" fontId="15" fillId="0" borderId="41" xfId="0" applyNumberFormat="1" applyFont="1" applyFill="1" applyBorder="1" applyAlignment="1">
      <alignment horizontal="right" vertical="center"/>
    </xf>
    <xf numFmtId="4" fontId="15" fillId="0" borderId="41" xfId="0" applyNumberFormat="1" applyFont="1" applyFill="1" applyBorder="1" applyAlignment="1">
      <alignment horizontal="center" vertical="center"/>
    </xf>
    <xf numFmtId="171" fontId="15" fillId="0" borderId="41" xfId="0" applyNumberFormat="1" applyFont="1" applyFill="1" applyBorder="1" applyAlignment="1">
      <alignment horizontal="right" vertical="center"/>
    </xf>
    <xf numFmtId="171" fontId="15" fillId="0" borderId="41" xfId="0" applyNumberFormat="1" applyFont="1" applyFill="1" applyBorder="1" applyAlignment="1">
      <alignment horizontal="center" vertical="center"/>
    </xf>
    <xf numFmtId="0" fontId="18" fillId="0" borderId="41" xfId="0" applyFont="1" applyFill="1" applyBorder="1" applyAlignment="1">
      <alignment vertical="center" wrapText="1"/>
    </xf>
    <xf numFmtId="3" fontId="15" fillId="0" borderId="41" xfId="0" applyNumberFormat="1" applyFont="1" applyFill="1" applyBorder="1" applyAlignment="1">
      <alignment horizontal="center" vertical="center"/>
    </xf>
    <xf numFmtId="0" fontId="15" fillId="0" borderId="41" xfId="0" applyNumberFormat="1" applyFont="1" applyFill="1" applyBorder="1" applyAlignment="1">
      <alignment horizontal="right" vertical="center"/>
    </xf>
    <xf numFmtId="0" fontId="15" fillId="0" borderId="41" xfId="0" applyNumberFormat="1" applyFont="1" applyFill="1" applyBorder="1" applyAlignment="1">
      <alignment horizontal="center" vertical="center"/>
    </xf>
    <xf numFmtId="9" fontId="15" fillId="0" borderId="41" xfId="0" applyNumberFormat="1" applyFont="1" applyFill="1" applyBorder="1" applyAlignment="1">
      <alignment horizontal="right" vertical="center"/>
    </xf>
    <xf numFmtId="9" fontId="15" fillId="0" borderId="41" xfId="0" applyNumberFormat="1" applyFont="1" applyFill="1" applyBorder="1" applyAlignment="1">
      <alignment horizontal="center" vertical="center"/>
    </xf>
    <xf numFmtId="9" fontId="15" fillId="0" borderId="41" xfId="9" applyNumberFormat="1" applyFont="1" applyFill="1" applyBorder="1" applyAlignment="1">
      <alignment horizontal="right" vertical="center"/>
    </xf>
    <xf numFmtId="9" fontId="15" fillId="0" borderId="41" xfId="9" applyNumberFormat="1" applyFont="1" applyFill="1" applyBorder="1" applyAlignment="1">
      <alignment horizontal="center" vertical="center"/>
    </xf>
    <xf numFmtId="3" fontId="15" fillId="0" borderId="41" xfId="0" applyNumberFormat="1" applyFont="1" applyFill="1" applyBorder="1" applyAlignment="1">
      <alignment horizontal="left" vertical="center"/>
    </xf>
    <xf numFmtId="0" fontId="18" fillId="0" borderId="41" xfId="0" applyFont="1" applyFill="1" applyBorder="1" applyAlignment="1">
      <alignment horizontal="center" vertical="center" wrapText="1"/>
    </xf>
    <xf numFmtId="9" fontId="18" fillId="0" borderId="41" xfId="0" applyNumberFormat="1" applyFont="1" applyFill="1" applyBorder="1" applyAlignment="1">
      <alignment horizontal="right" vertical="center" wrapText="1"/>
    </xf>
    <xf numFmtId="173" fontId="15" fillId="0" borderId="41" xfId="0" applyNumberFormat="1" applyFont="1" applyFill="1" applyBorder="1" applyAlignment="1">
      <alignment horizontal="right" vertical="center"/>
    </xf>
    <xf numFmtId="173" fontId="15" fillId="0" borderId="41" xfId="0" applyNumberFormat="1" applyFont="1" applyFill="1" applyBorder="1" applyAlignment="1">
      <alignment horizontal="center" vertical="center"/>
    </xf>
    <xf numFmtId="170" fontId="18" fillId="0" borderId="41" xfId="0" applyNumberFormat="1" applyFont="1" applyFill="1" applyBorder="1" applyAlignment="1">
      <alignment horizontal="right" vertical="center" wrapText="1"/>
    </xf>
    <xf numFmtId="168" fontId="15" fillId="0" borderId="41" xfId="0" applyNumberFormat="1" applyFont="1" applyFill="1" applyBorder="1" applyAlignment="1">
      <alignment horizontal="right" vertical="center" wrapText="1"/>
    </xf>
    <xf numFmtId="0" fontId="15" fillId="0" borderId="41" xfId="0" applyFont="1" applyFill="1" applyBorder="1" applyAlignment="1">
      <alignment horizontal="justify" vertical="center" wrapText="1"/>
    </xf>
    <xf numFmtId="0" fontId="15" fillId="0" borderId="41" xfId="1" applyNumberFormat="1" applyFont="1" applyFill="1" applyBorder="1" applyAlignment="1">
      <alignment horizontal="left" vertical="center" wrapText="1"/>
    </xf>
    <xf numFmtId="1" fontId="15" fillId="0" borderId="41" xfId="1" applyNumberFormat="1" applyFont="1" applyFill="1" applyBorder="1" applyAlignment="1">
      <alignment horizontal="right" vertical="center" wrapText="1"/>
    </xf>
    <xf numFmtId="1" fontId="15" fillId="0" borderId="41" xfId="0" applyNumberFormat="1" applyFont="1" applyFill="1" applyBorder="1" applyAlignment="1">
      <alignment horizontal="right" vertical="center"/>
    </xf>
    <xf numFmtId="1" fontId="15" fillId="0" borderId="41" xfId="0" applyNumberFormat="1" applyFont="1" applyFill="1" applyBorder="1" applyAlignment="1">
      <alignment horizontal="center" vertical="center"/>
    </xf>
    <xf numFmtId="0" fontId="15" fillId="0" borderId="41" xfId="0" applyNumberFormat="1" applyFont="1" applyFill="1" applyBorder="1" applyAlignment="1">
      <alignment horizontal="left" vertical="center"/>
    </xf>
    <xf numFmtId="0" fontId="15" fillId="0" borderId="41" xfId="9" applyNumberFormat="1" applyFont="1" applyFill="1" applyBorder="1" applyAlignment="1">
      <alignment horizontal="right" vertical="center"/>
    </xf>
    <xf numFmtId="0" fontId="15" fillId="0" borderId="41" xfId="9" applyNumberFormat="1" applyFont="1" applyFill="1" applyBorder="1" applyAlignment="1">
      <alignment horizontal="center" vertical="center"/>
    </xf>
    <xf numFmtId="168" fontId="15" fillId="0" borderId="41" xfId="0" applyNumberFormat="1" applyFont="1" applyFill="1" applyBorder="1" applyAlignment="1">
      <alignment vertical="center" wrapText="1"/>
    </xf>
    <xf numFmtId="0" fontId="15" fillId="0" borderId="41" xfId="0" applyFont="1" applyFill="1" applyBorder="1" applyAlignment="1">
      <alignment vertical="center" wrapText="1"/>
    </xf>
    <xf numFmtId="169" fontId="15" fillId="0" borderId="41" xfId="0" applyNumberFormat="1" applyFont="1" applyFill="1" applyBorder="1" applyAlignment="1">
      <alignment horizontal="right" vertical="center" wrapText="1"/>
    </xf>
    <xf numFmtId="3" fontId="15" fillId="0" borderId="41" xfId="0" applyNumberFormat="1" applyFont="1" applyFill="1" applyBorder="1" applyAlignment="1">
      <alignment horizontal="right" vertical="center" wrapText="1"/>
    </xf>
    <xf numFmtId="9" fontId="15" fillId="0" borderId="41" xfId="9" applyFont="1" applyFill="1" applyBorder="1" applyAlignment="1">
      <alignment horizontal="right" vertical="center" wrapText="1"/>
    </xf>
    <xf numFmtId="0" fontId="15" fillId="0" borderId="42" xfId="0" applyFont="1" applyFill="1" applyBorder="1" applyAlignment="1">
      <alignment horizontal="justify" vertical="center"/>
    </xf>
    <xf numFmtId="10" fontId="15" fillId="0" borderId="42" xfId="0" applyNumberFormat="1" applyFont="1" applyFill="1" applyBorder="1" applyAlignment="1">
      <alignment horizontal="center" vertical="center"/>
    </xf>
    <xf numFmtId="0" fontId="15" fillId="0" borderId="42" xfId="0" applyNumberFormat="1" applyFont="1" applyFill="1" applyBorder="1" applyAlignment="1">
      <alignment horizontal="left" vertical="center" wrapText="1"/>
    </xf>
    <xf numFmtId="3" fontId="15" fillId="0" borderId="42" xfId="0" applyNumberFormat="1" applyFont="1" applyFill="1" applyBorder="1" applyAlignment="1">
      <alignment horizontal="right" vertical="center"/>
    </xf>
    <xf numFmtId="3" fontId="15" fillId="0" borderId="42" xfId="0" applyNumberFormat="1" applyFont="1" applyFill="1" applyBorder="1" applyAlignment="1">
      <alignment horizontal="center" vertical="center"/>
    </xf>
    <xf numFmtId="168" fontId="13" fillId="42" borderId="25" xfId="0" applyNumberFormat="1" applyFont="1" applyFill="1" applyBorder="1" applyAlignment="1">
      <alignment horizontal="left" vertical="center" wrapText="1"/>
    </xf>
    <xf numFmtId="0" fontId="13" fillId="42" borderId="25" xfId="0" applyNumberFormat="1" applyFont="1" applyFill="1" applyBorder="1" applyAlignment="1">
      <alignment horizontal="justify" vertical="center" wrapText="1"/>
    </xf>
    <xf numFmtId="10" fontId="13" fillId="42" borderId="25" xfId="0" applyNumberFormat="1" applyFont="1" applyFill="1" applyBorder="1" applyAlignment="1">
      <alignment horizontal="center" vertical="center"/>
    </xf>
    <xf numFmtId="0" fontId="13" fillId="42" borderId="25" xfId="0" applyNumberFormat="1" applyFont="1" applyFill="1" applyBorder="1" applyAlignment="1">
      <alignment horizontal="left" vertical="center" wrapText="1"/>
    </xf>
    <xf numFmtId="168" fontId="13" fillId="42" borderId="25" xfId="0" applyNumberFormat="1" applyFont="1" applyFill="1" applyBorder="1" applyAlignment="1">
      <alignment horizontal="right" vertical="center" wrapText="1"/>
    </xf>
    <xf numFmtId="3" fontId="13" fillId="42" borderId="25" xfId="0" applyNumberFormat="1" applyFont="1" applyFill="1" applyBorder="1" applyAlignment="1">
      <alignment horizontal="right" vertical="center"/>
    </xf>
    <xf numFmtId="3" fontId="13" fillId="42" borderId="25" xfId="0" applyNumberFormat="1" applyFont="1" applyFill="1" applyBorder="1" applyAlignment="1">
      <alignment horizontal="center" vertical="center"/>
    </xf>
    <xf numFmtId="168" fontId="13" fillId="40" borderId="25" xfId="0" applyNumberFormat="1" applyFont="1" applyFill="1" applyBorder="1" applyAlignment="1">
      <alignment horizontal="left" vertical="center" wrapText="1"/>
    </xf>
    <xf numFmtId="0" fontId="13" fillId="40" borderId="25" xfId="0" applyNumberFormat="1" applyFont="1" applyFill="1" applyBorder="1" applyAlignment="1">
      <alignment horizontal="justify" vertical="center" wrapText="1"/>
    </xf>
    <xf numFmtId="10" fontId="13" fillId="40" borderId="25" xfId="0" applyNumberFormat="1" applyFont="1" applyFill="1" applyBorder="1" applyAlignment="1">
      <alignment horizontal="center" vertical="center"/>
    </xf>
    <xf numFmtId="0" fontId="13" fillId="40" borderId="25" xfId="0" applyNumberFormat="1" applyFont="1" applyFill="1" applyBorder="1" applyAlignment="1">
      <alignment horizontal="left" vertical="center" wrapText="1"/>
    </xf>
    <xf numFmtId="168" fontId="13" fillId="40" borderId="25" xfId="0" applyNumberFormat="1" applyFont="1" applyFill="1" applyBorder="1" applyAlignment="1">
      <alignment horizontal="right" vertical="center" wrapText="1"/>
    </xf>
    <xf numFmtId="3" fontId="13" fillId="40" borderId="25" xfId="0" applyNumberFormat="1" applyFont="1" applyFill="1" applyBorder="1" applyAlignment="1">
      <alignment horizontal="right" vertical="center"/>
    </xf>
    <xf numFmtId="3" fontId="13" fillId="40" borderId="25" xfId="0" applyNumberFormat="1" applyFont="1" applyFill="1" applyBorder="1" applyAlignment="1">
      <alignment horizontal="center" vertical="center"/>
    </xf>
    <xf numFmtId="0" fontId="15" fillId="0" borderId="25" xfId="0" applyNumberFormat="1" applyFont="1" applyFill="1" applyBorder="1" applyAlignment="1">
      <alignment horizontal="justify" vertical="center" wrapText="1"/>
    </xf>
    <xf numFmtId="9" fontId="15" fillId="2" borderId="25" xfId="9" applyFont="1" applyFill="1" applyBorder="1" applyAlignment="1">
      <alignment horizontal="right" vertical="center" wrapText="1"/>
    </xf>
    <xf numFmtId="9" fontId="15" fillId="0" borderId="25" xfId="9" applyFont="1" applyFill="1" applyBorder="1" applyAlignment="1">
      <alignment horizontal="right" vertical="center"/>
    </xf>
    <xf numFmtId="9" fontId="15" fillId="0" borderId="25" xfId="9" applyFont="1" applyFill="1" applyBorder="1" applyAlignment="1">
      <alignment horizontal="center" vertical="center"/>
    </xf>
    <xf numFmtId="168" fontId="13" fillId="41" borderId="25" xfId="0" applyNumberFormat="1" applyFont="1" applyFill="1" applyBorder="1" applyAlignment="1">
      <alignment horizontal="justify" vertical="center" wrapText="1"/>
    </xf>
    <xf numFmtId="10" fontId="13" fillId="41" borderId="25" xfId="0" applyNumberFormat="1" applyFont="1" applyFill="1" applyBorder="1" applyAlignment="1">
      <alignment horizontal="center" vertical="center"/>
    </xf>
    <xf numFmtId="0" fontId="13" fillId="41" borderId="25" xfId="0" applyNumberFormat="1" applyFont="1" applyFill="1" applyBorder="1" applyAlignment="1">
      <alignment horizontal="left" vertical="center" wrapText="1"/>
    </xf>
    <xf numFmtId="168" fontId="13" fillId="41" borderId="25" xfId="0" applyNumberFormat="1" applyFont="1" applyFill="1" applyBorder="1" applyAlignment="1">
      <alignment horizontal="right" vertical="center" wrapText="1"/>
    </xf>
    <xf numFmtId="3" fontId="13" fillId="41" borderId="25" xfId="0" applyNumberFormat="1" applyFont="1" applyFill="1" applyBorder="1" applyAlignment="1">
      <alignment horizontal="right" vertical="center"/>
    </xf>
    <xf numFmtId="3" fontId="13" fillId="41" borderId="25" xfId="0" applyNumberFormat="1" applyFont="1" applyFill="1" applyBorder="1" applyAlignment="1">
      <alignment horizontal="center" vertical="center"/>
    </xf>
    <xf numFmtId="168" fontId="15" fillId="0" borderId="25" xfId="0" applyNumberFormat="1" applyFont="1" applyFill="1" applyBorder="1" applyAlignment="1">
      <alignment horizontal="right" vertical="center" wrapText="1"/>
    </xf>
    <xf numFmtId="0" fontId="15" fillId="2" borderId="25" xfId="0" applyNumberFormat="1" applyFont="1" applyFill="1" applyBorder="1" applyAlignment="1">
      <alignment horizontal="right" vertical="center" wrapText="1"/>
    </xf>
    <xf numFmtId="0" fontId="15" fillId="0" borderId="25" xfId="0" applyNumberFormat="1" applyFont="1" applyFill="1" applyBorder="1" applyAlignment="1">
      <alignment horizontal="right" vertical="center" wrapText="1"/>
    </xf>
    <xf numFmtId="0" fontId="15" fillId="0" borderId="25" xfId="0" applyNumberFormat="1" applyFont="1" applyFill="1" applyBorder="1" applyAlignment="1">
      <alignment horizontal="right" vertical="center"/>
    </xf>
    <xf numFmtId="0" fontId="15" fillId="0" borderId="25" xfId="0" applyNumberFormat="1" applyFont="1" applyFill="1" applyBorder="1" applyAlignment="1">
      <alignment horizontal="center" vertical="center"/>
    </xf>
    <xf numFmtId="0" fontId="13" fillId="40" borderId="25" xfId="0" applyFont="1" applyFill="1" applyBorder="1"/>
    <xf numFmtId="10" fontId="15" fillId="0" borderId="25" xfId="9" applyNumberFormat="1" applyFont="1" applyFill="1" applyBorder="1" applyAlignment="1">
      <alignment horizontal="right" vertical="center"/>
    </xf>
    <xf numFmtId="10" fontId="15" fillId="0" borderId="25" xfId="9" applyNumberFormat="1" applyFont="1" applyFill="1" applyBorder="1" applyAlignment="1">
      <alignment horizontal="center" vertical="center"/>
    </xf>
    <xf numFmtId="168" fontId="13" fillId="40" borderId="25" xfId="0" applyNumberFormat="1" applyFont="1" applyFill="1" applyBorder="1" applyAlignment="1">
      <alignment horizontal="justify" vertical="center" wrapText="1"/>
    </xf>
    <xf numFmtId="4" fontId="15" fillId="0" borderId="25" xfId="0" applyNumberFormat="1" applyFont="1" applyFill="1" applyBorder="1" applyAlignment="1">
      <alignment horizontal="center" vertical="center"/>
    </xf>
    <xf numFmtId="0" fontId="13" fillId="40" borderId="25" xfId="0" applyFont="1" applyFill="1" applyBorder="1" applyAlignment="1">
      <alignment vertical="center"/>
    </xf>
    <xf numFmtId="0" fontId="13" fillId="41" borderId="25" xfId="0" applyFont="1" applyFill="1" applyBorder="1"/>
    <xf numFmtId="9" fontId="15" fillId="0" borderId="25" xfId="9" applyFont="1" applyFill="1" applyBorder="1" applyAlignment="1">
      <alignment horizontal="right" vertical="center" wrapText="1"/>
    </xf>
    <xf numFmtId="10" fontId="15" fillId="0" borderId="25" xfId="0" applyNumberFormat="1" applyFont="1" applyFill="1" applyBorder="1" applyAlignment="1">
      <alignment horizontal="right" vertical="center"/>
    </xf>
    <xf numFmtId="9" fontId="15" fillId="0" borderId="25" xfId="0" applyNumberFormat="1" applyFont="1" applyFill="1" applyBorder="1" applyAlignment="1">
      <alignment horizontal="right" vertical="center" wrapText="1"/>
    </xf>
    <xf numFmtId="9" fontId="6" fillId="0" borderId="25" xfId="9" applyFont="1" applyFill="1" applyBorder="1" applyAlignment="1">
      <alignment horizontal="center" vertical="center"/>
    </xf>
    <xf numFmtId="10" fontId="13" fillId="43" borderId="10" xfId="0" applyNumberFormat="1" applyFont="1" applyFill="1" applyBorder="1" applyAlignment="1">
      <alignment horizontal="center" vertical="center"/>
    </xf>
    <xf numFmtId="2" fontId="13" fillId="43" borderId="16" xfId="0" applyNumberFormat="1" applyFont="1" applyFill="1" applyBorder="1" applyAlignment="1">
      <alignment horizontal="right" vertical="center"/>
    </xf>
    <xf numFmtId="2" fontId="13" fillId="43" borderId="16" xfId="0" applyNumberFormat="1" applyFont="1" applyFill="1" applyBorder="1" applyAlignment="1">
      <alignment horizontal="center" vertical="center"/>
    </xf>
    <xf numFmtId="3" fontId="13" fillId="43" borderId="16" xfId="0" applyNumberFormat="1" applyFont="1" applyFill="1" applyBorder="1" applyAlignment="1">
      <alignment horizontal="right" vertical="center"/>
    </xf>
    <xf numFmtId="3" fontId="15" fillId="0" borderId="25" xfId="0" applyNumberFormat="1" applyFont="1" applyFill="1" applyBorder="1" applyAlignment="1">
      <alignment horizontal="left" vertical="center" wrapText="1"/>
    </xf>
    <xf numFmtId="0" fontId="13" fillId="0" borderId="46" xfId="0" applyFont="1" applyFill="1" applyBorder="1" applyAlignment="1">
      <alignment horizontal="center" vertical="center"/>
    </xf>
    <xf numFmtId="0" fontId="14" fillId="0" borderId="50" xfId="0" applyFont="1" applyFill="1" applyBorder="1" applyAlignment="1">
      <alignment horizontal="left" vertical="center"/>
    </xf>
    <xf numFmtId="10" fontId="15" fillId="0" borderId="51" xfId="0" applyNumberFormat="1" applyFont="1" applyFill="1" applyBorder="1" applyAlignment="1">
      <alignment horizontal="center" vertical="center"/>
    </xf>
    <xf numFmtId="0" fontId="6" fillId="0" borderId="51" xfId="0" applyNumberFormat="1" applyFont="1" applyFill="1" applyBorder="1" applyAlignment="1">
      <alignment horizontal="left" vertical="center" wrapText="1"/>
    </xf>
    <xf numFmtId="9" fontId="6" fillId="0" borderId="51" xfId="0" applyNumberFormat="1" applyFont="1" applyFill="1" applyBorder="1" applyAlignment="1">
      <alignment horizontal="center" vertical="center"/>
    </xf>
    <xf numFmtId="0" fontId="6" fillId="0" borderId="49" xfId="0" applyFont="1" applyFill="1" applyBorder="1" applyAlignment="1">
      <alignment vertical="center"/>
    </xf>
    <xf numFmtId="0" fontId="6" fillId="0" borderId="49" xfId="0" applyFont="1" applyFill="1" applyBorder="1" applyAlignment="1">
      <alignment horizontal="left" vertical="center" wrapText="1"/>
    </xf>
    <xf numFmtId="9" fontId="6" fillId="0" borderId="49" xfId="9" applyFont="1" applyFill="1" applyBorder="1" applyAlignment="1">
      <alignment horizontal="center" vertical="center"/>
    </xf>
    <xf numFmtId="0" fontId="6" fillId="0" borderId="49" xfId="0" applyFont="1" applyFill="1" applyBorder="1" applyAlignment="1">
      <alignment horizontal="justify" vertical="center" wrapText="1"/>
    </xf>
    <xf numFmtId="3" fontId="6" fillId="0" borderId="49" xfId="0" applyNumberFormat="1" applyFont="1" applyFill="1" applyBorder="1" applyAlignment="1">
      <alignment horizontal="center"/>
    </xf>
    <xf numFmtId="3" fontId="6" fillId="0" borderId="49" xfId="0" applyNumberFormat="1" applyFont="1" applyFill="1" applyBorder="1" applyAlignment="1">
      <alignment horizontal="right"/>
    </xf>
    <xf numFmtId="3" fontId="6" fillId="0" borderId="49" xfId="0" applyNumberFormat="1" applyFont="1" applyFill="1" applyBorder="1" applyAlignment="1">
      <alignment horizontal="right" vertical="center"/>
    </xf>
    <xf numFmtId="3" fontId="13" fillId="0" borderId="49" xfId="0" applyNumberFormat="1" applyFont="1" applyFill="1" applyBorder="1" applyAlignment="1">
      <alignment horizontal="right" vertical="center"/>
    </xf>
    <xf numFmtId="0" fontId="6" fillId="0" borderId="52" xfId="0" applyFont="1" applyFill="1" applyBorder="1" applyAlignment="1">
      <alignment vertical="center"/>
    </xf>
    <xf numFmtId="0" fontId="6" fillId="0" borderId="52" xfId="0" applyFont="1" applyFill="1" applyBorder="1" applyAlignment="1">
      <alignment horizontal="left" vertical="center" wrapText="1"/>
    </xf>
    <xf numFmtId="9" fontId="6" fillId="0" borderId="52" xfId="9" applyFont="1" applyFill="1" applyBorder="1" applyAlignment="1">
      <alignment horizontal="center" vertical="center"/>
    </xf>
    <xf numFmtId="0" fontId="6" fillId="0" borderId="52" xfId="0" applyFont="1" applyFill="1" applyBorder="1" applyAlignment="1">
      <alignment horizontal="justify" vertical="center" wrapText="1"/>
    </xf>
    <xf numFmtId="3" fontId="6" fillId="0" borderId="52" xfId="0" applyNumberFormat="1" applyFont="1" applyFill="1" applyBorder="1" applyAlignment="1">
      <alignment horizontal="center"/>
    </xf>
    <xf numFmtId="3" fontId="6" fillId="0" borderId="52" xfId="0" applyNumberFormat="1" applyFont="1" applyFill="1" applyBorder="1" applyAlignment="1">
      <alignment horizontal="right"/>
    </xf>
    <xf numFmtId="3" fontId="6" fillId="0" borderId="52" xfId="0" applyNumberFormat="1" applyFont="1" applyFill="1" applyBorder="1" applyAlignment="1">
      <alignment horizontal="right" vertical="center"/>
    </xf>
    <xf numFmtId="3" fontId="13" fillId="0" borderId="52" xfId="0" applyNumberFormat="1" applyFont="1" applyFill="1" applyBorder="1" applyAlignment="1">
      <alignment horizontal="right" vertical="center"/>
    </xf>
    <xf numFmtId="168" fontId="6" fillId="2" borderId="53" xfId="0" applyNumberFormat="1" applyFont="1" applyFill="1" applyBorder="1" applyAlignment="1">
      <alignment vertical="center"/>
    </xf>
    <xf numFmtId="0" fontId="6" fillId="2" borderId="49" xfId="0" applyFont="1" applyFill="1" applyBorder="1" applyAlignment="1">
      <alignment vertical="center"/>
    </xf>
    <xf numFmtId="0" fontId="15" fillId="0" borderId="49" xfId="0" applyFont="1" applyFill="1" applyBorder="1" applyAlignment="1">
      <alignment vertical="center"/>
    </xf>
    <xf numFmtId="0" fontId="6" fillId="8" borderId="49" xfId="0" applyFont="1" applyFill="1" applyBorder="1" applyAlignment="1">
      <alignment vertical="center"/>
    </xf>
    <xf numFmtId="3" fontId="15" fillId="0" borderId="10" xfId="0" applyNumberFormat="1" applyFont="1" applyFill="1" applyBorder="1" applyAlignment="1">
      <alignment horizontal="center" vertical="center" wrapText="1"/>
    </xf>
    <xf numFmtId="9" fontId="15" fillId="0" borderId="25" xfId="9" applyFont="1" applyFill="1" applyBorder="1" applyAlignment="1">
      <alignment horizontal="center" vertical="center" wrapText="1"/>
    </xf>
    <xf numFmtId="9" fontId="15" fillId="0" borderId="25" xfId="9" applyFont="1" applyFill="1" applyBorder="1" applyAlignment="1">
      <alignment horizontal="left" vertical="center" wrapText="1"/>
    </xf>
    <xf numFmtId="3" fontId="15" fillId="0" borderId="41" xfId="0" applyNumberFormat="1" applyFont="1" applyFill="1" applyBorder="1" applyAlignment="1">
      <alignment horizontal="center" vertical="center"/>
    </xf>
    <xf numFmtId="0" fontId="18" fillId="0" borderId="41" xfId="0" applyFont="1" applyFill="1" applyBorder="1" applyAlignment="1">
      <alignment horizontal="center" vertical="center" wrapText="1"/>
    </xf>
    <xf numFmtId="3" fontId="15" fillId="0" borderId="25" xfId="0" applyNumberFormat="1" applyFont="1" applyFill="1" applyBorder="1" applyAlignment="1">
      <alignment horizontal="center" vertical="center"/>
    </xf>
    <xf numFmtId="3" fontId="15" fillId="7" borderId="38" xfId="0" applyNumberFormat="1" applyFont="1" applyFill="1" applyBorder="1" applyAlignment="1">
      <alignment horizontal="right" vertical="center"/>
    </xf>
    <xf numFmtId="9" fontId="15" fillId="7" borderId="38" xfId="9" applyFont="1" applyFill="1" applyBorder="1" applyAlignment="1">
      <alignment horizontal="right" vertical="center"/>
    </xf>
    <xf numFmtId="3" fontId="15" fillId="7" borderId="38" xfId="0" applyNumberFormat="1" applyFont="1" applyFill="1" applyBorder="1" applyAlignment="1">
      <alignment horizontal="center" vertical="center"/>
    </xf>
    <xf numFmtId="9" fontId="15" fillId="7" borderId="38" xfId="9" applyFont="1" applyFill="1" applyBorder="1" applyAlignment="1">
      <alignment horizontal="center" vertical="center"/>
    </xf>
    <xf numFmtId="175" fontId="15" fillId="0" borderId="38" xfId="10" applyNumberFormat="1" applyFont="1" applyFill="1" applyBorder="1" applyAlignment="1">
      <alignment horizontal="right" vertical="center"/>
    </xf>
    <xf numFmtId="0" fontId="15" fillId="0" borderId="31" xfId="0" applyNumberFormat="1" applyFont="1" applyFill="1" applyBorder="1" applyAlignment="1">
      <alignment horizontal="center" vertical="center" wrapText="1"/>
    </xf>
    <xf numFmtId="3" fontId="15" fillId="0" borderId="28" xfId="0" applyNumberFormat="1" applyFont="1" applyFill="1" applyBorder="1" applyAlignment="1">
      <alignment horizontal="center" vertical="center" wrapText="1"/>
    </xf>
    <xf numFmtId="175" fontId="15" fillId="0" borderId="28" xfId="10" applyNumberFormat="1" applyFont="1" applyFill="1" applyBorder="1" applyAlignment="1">
      <alignment horizontal="right" vertical="center"/>
    </xf>
    <xf numFmtId="3" fontId="15" fillId="7" borderId="27" xfId="0" applyNumberFormat="1" applyFont="1" applyFill="1" applyBorder="1" applyAlignment="1">
      <alignment horizontal="right" vertical="center"/>
    </xf>
    <xf numFmtId="175" fontId="15" fillId="0" borderId="27" xfId="10" applyNumberFormat="1" applyFont="1" applyFill="1" applyBorder="1" applyAlignment="1">
      <alignment horizontal="right" vertical="center"/>
    </xf>
    <xf numFmtId="3" fontId="15" fillId="7" borderId="27" xfId="0" applyNumberFormat="1" applyFont="1" applyFill="1" applyBorder="1" applyAlignment="1">
      <alignment horizontal="center" vertical="center"/>
    </xf>
    <xf numFmtId="3" fontId="15" fillId="0" borderId="25" xfId="0" applyNumberFormat="1" applyFont="1" applyFill="1" applyBorder="1" applyAlignment="1">
      <alignment horizontal="center" vertical="center"/>
    </xf>
    <xf numFmtId="3" fontId="15" fillId="0" borderId="27" xfId="0" applyNumberFormat="1" applyFont="1" applyFill="1" applyBorder="1" applyAlignment="1">
      <alignment horizontal="center" vertical="center" wrapText="1"/>
    </xf>
    <xf numFmtId="175" fontId="15" fillId="0" borderId="25" xfId="10" applyNumberFormat="1" applyFont="1" applyFill="1" applyBorder="1" applyAlignment="1">
      <alignment horizontal="right" vertical="center"/>
    </xf>
    <xf numFmtId="175" fontId="15" fillId="0" borderId="9" xfId="10" applyNumberFormat="1" applyFont="1" applyFill="1" applyBorder="1" applyAlignment="1">
      <alignment horizontal="right" vertical="center"/>
    </xf>
    <xf numFmtId="175" fontId="13" fillId="35" borderId="38" xfId="10" applyNumberFormat="1" applyFont="1" applyFill="1" applyBorder="1" applyAlignment="1">
      <alignment horizontal="right" vertical="center"/>
    </xf>
    <xf numFmtId="175" fontId="13" fillId="9" borderId="38" xfId="10" applyNumberFormat="1" applyFont="1" applyFill="1" applyBorder="1" applyAlignment="1">
      <alignment horizontal="right" vertical="center"/>
    </xf>
    <xf numFmtId="175" fontId="13" fillId="37" borderId="38" xfId="10" applyNumberFormat="1" applyFont="1" applyFill="1" applyBorder="1" applyAlignment="1">
      <alignment horizontal="right" vertical="center"/>
    </xf>
    <xf numFmtId="175" fontId="13" fillId="38" borderId="41" xfId="10" applyNumberFormat="1" applyFont="1" applyFill="1" applyBorder="1" applyAlignment="1">
      <alignment horizontal="right" vertical="center"/>
    </xf>
    <xf numFmtId="175" fontId="13" fillId="39" borderId="41" xfId="10" applyNumberFormat="1" applyFont="1" applyFill="1" applyBorder="1" applyAlignment="1">
      <alignment horizontal="right" vertical="center"/>
    </xf>
    <xf numFmtId="175" fontId="15" fillId="0" borderId="41" xfId="10" applyNumberFormat="1" applyFont="1" applyFill="1" applyBorder="1" applyAlignment="1">
      <alignment horizontal="right" vertical="center"/>
    </xf>
    <xf numFmtId="175" fontId="13" fillId="31" borderId="41" xfId="10" applyNumberFormat="1" applyFont="1" applyFill="1" applyBorder="1" applyAlignment="1">
      <alignment horizontal="right" vertical="center"/>
    </xf>
    <xf numFmtId="175" fontId="18" fillId="0" borderId="41" xfId="10" applyNumberFormat="1" applyFont="1" applyFill="1" applyBorder="1" applyAlignment="1">
      <alignment horizontal="right" vertical="center" wrapText="1"/>
    </xf>
    <xf numFmtId="175" fontId="15" fillId="0" borderId="42" xfId="10" applyNumberFormat="1" applyFont="1" applyFill="1" applyBorder="1" applyAlignment="1">
      <alignment horizontal="right" vertical="center"/>
    </xf>
    <xf numFmtId="175" fontId="13" fillId="42" borderId="25" xfId="10" applyNumberFormat="1" applyFont="1" applyFill="1" applyBorder="1" applyAlignment="1">
      <alignment horizontal="right" vertical="center"/>
    </xf>
    <xf numFmtId="175" fontId="13" fillId="40" borderId="25" xfId="10" applyNumberFormat="1" applyFont="1" applyFill="1" applyBorder="1" applyAlignment="1">
      <alignment horizontal="right" vertical="center"/>
    </xf>
    <xf numFmtId="175" fontId="13" fillId="41" borderId="25" xfId="10" applyNumberFormat="1" applyFont="1" applyFill="1" applyBorder="1" applyAlignment="1">
      <alignment horizontal="right" vertical="center"/>
    </xf>
    <xf numFmtId="175" fontId="13" fillId="4" borderId="12" xfId="10" applyNumberFormat="1" applyFont="1" applyFill="1" applyBorder="1" applyAlignment="1">
      <alignment horizontal="right" vertical="center"/>
    </xf>
    <xf numFmtId="175" fontId="13" fillId="5" borderId="12" xfId="10" applyNumberFormat="1" applyFont="1" applyFill="1" applyBorder="1" applyAlignment="1">
      <alignment horizontal="right" vertical="center"/>
    </xf>
    <xf numFmtId="175" fontId="15" fillId="0" borderId="12" xfId="10" applyNumberFormat="1" applyFont="1" applyFill="1" applyBorder="1" applyAlignment="1">
      <alignment horizontal="right" vertical="center" wrapText="1"/>
    </xf>
    <xf numFmtId="175" fontId="15" fillId="0" borderId="12" xfId="10" applyNumberFormat="1" applyFont="1" applyFill="1" applyBorder="1" applyAlignment="1">
      <alignment horizontal="right" vertical="center"/>
    </xf>
    <xf numFmtId="175" fontId="13" fillId="6" borderId="12" xfId="10" applyNumberFormat="1" applyFont="1" applyFill="1" applyBorder="1" applyAlignment="1">
      <alignment horizontal="right" vertical="center"/>
    </xf>
    <xf numFmtId="175" fontId="15" fillId="0" borderId="11" xfId="10" applyNumberFormat="1" applyFont="1" applyFill="1" applyBorder="1" applyAlignment="1">
      <alignment horizontal="right" vertical="center"/>
    </xf>
    <xf numFmtId="175" fontId="13" fillId="14" borderId="25" xfId="10" applyNumberFormat="1" applyFont="1" applyFill="1" applyBorder="1" applyAlignment="1">
      <alignment horizontal="right" vertical="center"/>
    </xf>
    <xf numFmtId="175" fontId="13" fillId="15" borderId="25" xfId="10" applyNumberFormat="1" applyFont="1" applyFill="1" applyBorder="1" applyAlignment="1">
      <alignment horizontal="right" vertical="center"/>
    </xf>
    <xf numFmtId="175" fontId="13" fillId="16" borderId="25" xfId="10" applyNumberFormat="1" applyFont="1" applyFill="1" applyBorder="1" applyAlignment="1">
      <alignment horizontal="right" vertical="center"/>
    </xf>
    <xf numFmtId="175" fontId="13" fillId="20" borderId="27" xfId="10" applyNumberFormat="1" applyFont="1" applyFill="1" applyBorder="1" applyAlignment="1">
      <alignment horizontal="right" vertical="center"/>
    </xf>
    <xf numFmtId="175" fontId="13" fillId="18" borderId="27" xfId="10" applyNumberFormat="1" applyFont="1" applyFill="1" applyBorder="1" applyAlignment="1">
      <alignment horizontal="right" vertical="center"/>
    </xf>
    <xf numFmtId="175" fontId="13" fillId="17" borderId="27" xfId="10" applyNumberFormat="1" applyFont="1" applyFill="1" applyBorder="1" applyAlignment="1">
      <alignment horizontal="right" vertical="center"/>
    </xf>
    <xf numFmtId="175" fontId="13" fillId="19" borderId="27" xfId="10" applyNumberFormat="1" applyFont="1" applyFill="1" applyBorder="1" applyAlignment="1">
      <alignment horizontal="right" vertical="center"/>
    </xf>
    <xf numFmtId="175" fontId="15" fillId="0" borderId="29" xfId="10" applyNumberFormat="1" applyFont="1" applyFill="1" applyBorder="1" applyAlignment="1">
      <alignment horizontal="right" vertical="center"/>
    </xf>
    <xf numFmtId="175" fontId="13" fillId="21" borderId="28" xfId="10" applyNumberFormat="1" applyFont="1" applyFill="1" applyBorder="1" applyAlignment="1">
      <alignment horizontal="right" vertical="center"/>
    </xf>
    <xf numFmtId="175" fontId="13" fillId="22" borderId="28" xfId="10" applyNumberFormat="1" applyFont="1" applyFill="1" applyBorder="1" applyAlignment="1">
      <alignment horizontal="right" vertical="center"/>
    </xf>
    <xf numFmtId="175" fontId="13" fillId="23" borderId="28" xfId="10" applyNumberFormat="1" applyFont="1" applyFill="1" applyBorder="1" applyAlignment="1">
      <alignment horizontal="right" vertical="center"/>
    </xf>
    <xf numFmtId="175" fontId="15" fillId="0" borderId="28" xfId="10" applyNumberFormat="1" applyFont="1" applyFill="1" applyBorder="1" applyAlignment="1">
      <alignment horizontal="right" vertical="center" wrapText="1"/>
    </xf>
    <xf numFmtId="175" fontId="13" fillId="24" borderId="28" xfId="10" applyNumberFormat="1" applyFont="1" applyFill="1" applyBorder="1" applyAlignment="1">
      <alignment horizontal="right" vertical="center"/>
    </xf>
    <xf numFmtId="175" fontId="13" fillId="25" borderId="30" xfId="10" applyNumberFormat="1" applyFont="1" applyFill="1" applyBorder="1" applyAlignment="1">
      <alignment horizontal="right" vertical="center"/>
    </xf>
    <xf numFmtId="175" fontId="13" fillId="26" borderId="31" xfId="10" applyNumberFormat="1" applyFont="1" applyFill="1" applyBorder="1" applyAlignment="1">
      <alignment horizontal="right" vertical="center"/>
    </xf>
    <xf numFmtId="175" fontId="15" fillId="0" borderId="31" xfId="10" applyNumberFormat="1" applyFont="1" applyFill="1" applyBorder="1" applyAlignment="1">
      <alignment horizontal="right" vertical="center"/>
    </xf>
    <xf numFmtId="175" fontId="13" fillId="27" borderId="32" xfId="10" applyNumberFormat="1" applyFont="1" applyFill="1" applyBorder="1" applyAlignment="1">
      <alignment horizontal="right" vertical="center"/>
    </xf>
    <xf numFmtId="175" fontId="13" fillId="26" borderId="33" xfId="10" applyNumberFormat="1" applyFont="1" applyFill="1" applyBorder="1" applyAlignment="1">
      <alignment horizontal="right" vertical="center"/>
    </xf>
    <xf numFmtId="175" fontId="15" fillId="0" borderId="33" xfId="10" applyNumberFormat="1" applyFont="1" applyFill="1" applyBorder="1" applyAlignment="1">
      <alignment horizontal="right" vertical="center"/>
    </xf>
    <xf numFmtId="175" fontId="13" fillId="29" borderId="33" xfId="10" applyNumberFormat="1" applyFont="1" applyFill="1" applyBorder="1" applyAlignment="1">
      <alignment horizontal="right" vertical="center"/>
    </xf>
    <xf numFmtId="175" fontId="13" fillId="30" borderId="34" xfId="10" applyNumberFormat="1" applyFont="1" applyFill="1" applyBorder="1" applyAlignment="1">
      <alignment horizontal="right" vertical="center"/>
    </xf>
    <xf numFmtId="175" fontId="13" fillId="28" borderId="34" xfId="10" applyNumberFormat="1" applyFont="1" applyFill="1" applyBorder="1" applyAlignment="1">
      <alignment horizontal="right" vertical="center"/>
    </xf>
    <xf numFmtId="175" fontId="15" fillId="0" borderId="34" xfId="10" applyNumberFormat="1" applyFont="1" applyFill="1" applyBorder="1" applyAlignment="1">
      <alignment horizontal="right" vertical="center"/>
    </xf>
    <xf numFmtId="175" fontId="13" fillId="31" borderId="34" xfId="10" applyNumberFormat="1" applyFont="1" applyFill="1" applyBorder="1" applyAlignment="1">
      <alignment horizontal="right" vertical="center"/>
    </xf>
    <xf numFmtId="175" fontId="13" fillId="32" borderId="36" xfId="10" applyNumberFormat="1" applyFont="1" applyFill="1" applyBorder="1" applyAlignment="1">
      <alignment horizontal="right" vertical="center"/>
    </xf>
    <xf numFmtId="175" fontId="13" fillId="7" borderId="36" xfId="10" applyNumberFormat="1" applyFont="1" applyFill="1" applyBorder="1" applyAlignment="1">
      <alignment horizontal="right" vertical="center"/>
    </xf>
    <xf numFmtId="175" fontId="15" fillId="0" borderId="36" xfId="10" applyNumberFormat="1" applyFont="1" applyFill="1" applyBorder="1" applyAlignment="1">
      <alignment horizontal="right" vertical="center" wrapText="1"/>
    </xf>
    <xf numFmtId="175" fontId="15" fillId="0" borderId="36" xfId="10" applyNumberFormat="1" applyFont="1" applyFill="1" applyBorder="1" applyAlignment="1">
      <alignment horizontal="right" vertical="center"/>
    </xf>
    <xf numFmtId="175" fontId="13" fillId="33" borderId="36" xfId="10" applyNumberFormat="1" applyFont="1" applyFill="1" applyBorder="1" applyAlignment="1">
      <alignment horizontal="right" vertical="center"/>
    </xf>
    <xf numFmtId="175" fontId="15" fillId="0" borderId="51" xfId="10" applyNumberFormat="1" applyFont="1" applyFill="1" applyBorder="1" applyAlignment="1">
      <alignment horizontal="center" vertical="center"/>
    </xf>
    <xf numFmtId="175" fontId="13" fillId="34" borderId="38" xfId="10" applyNumberFormat="1" applyFont="1" applyFill="1" applyBorder="1" applyAlignment="1">
      <alignment horizontal="right" vertical="center"/>
    </xf>
    <xf numFmtId="175" fontId="13" fillId="12" borderId="4" xfId="10" applyNumberFormat="1" applyFont="1" applyFill="1" applyBorder="1" applyAlignment="1">
      <alignment horizontal="right" vertical="center"/>
    </xf>
    <xf numFmtId="175" fontId="13" fillId="10" borderId="38" xfId="10" applyNumberFormat="1" applyFont="1" applyFill="1" applyBorder="1" applyAlignment="1">
      <alignment horizontal="right" vertical="center"/>
    </xf>
    <xf numFmtId="175" fontId="13" fillId="36" borderId="38" xfId="10" applyNumberFormat="1" applyFont="1" applyFill="1" applyBorder="1" applyAlignment="1">
      <alignment horizontal="right" vertical="center"/>
    </xf>
    <xf numFmtId="175" fontId="13" fillId="10" borderId="8" xfId="10" applyNumberFormat="1" applyFont="1" applyFill="1" applyBorder="1" applyAlignment="1">
      <alignment horizontal="right" vertical="center"/>
    </xf>
    <xf numFmtId="175" fontId="13" fillId="11" borderId="8" xfId="10" applyNumberFormat="1" applyFont="1" applyFill="1" applyBorder="1" applyAlignment="1">
      <alignment horizontal="right" vertical="center"/>
    </xf>
    <xf numFmtId="175" fontId="13" fillId="12" borderId="20" xfId="10" applyNumberFormat="1" applyFont="1" applyFill="1" applyBorder="1" applyAlignment="1">
      <alignment horizontal="right" vertical="center"/>
    </xf>
    <xf numFmtId="175" fontId="13" fillId="43" borderId="16" xfId="10" applyNumberFormat="1" applyFont="1" applyFill="1" applyBorder="1" applyAlignment="1">
      <alignment horizontal="right" vertical="center"/>
    </xf>
    <xf numFmtId="0" fontId="13" fillId="10" borderId="17" xfId="0" applyNumberFormat="1" applyFont="1" applyFill="1" applyBorder="1" applyAlignment="1">
      <alignment horizontal="left" vertical="center" wrapText="1"/>
    </xf>
    <xf numFmtId="0" fontId="13" fillId="11" borderId="17" xfId="0" applyNumberFormat="1" applyFont="1" applyFill="1" applyBorder="1" applyAlignment="1">
      <alignment horizontal="left" vertical="center" wrapText="1"/>
    </xf>
    <xf numFmtId="0" fontId="13" fillId="12" borderId="19" xfId="0" applyNumberFormat="1" applyFont="1" applyFill="1" applyBorder="1" applyAlignment="1">
      <alignment horizontal="left" vertical="center" wrapText="1"/>
    </xf>
    <xf numFmtId="0" fontId="6" fillId="2" borderId="53" xfId="0" applyFont="1" applyFill="1" applyBorder="1" applyAlignment="1">
      <alignment vertical="center"/>
    </xf>
    <xf numFmtId="9" fontId="12" fillId="0" borderId="14" xfId="9" applyFont="1" applyFill="1" applyBorder="1" applyAlignment="1">
      <alignment horizontal="center" vertical="center" wrapText="1"/>
    </xf>
    <xf numFmtId="3" fontId="13" fillId="13" borderId="14" xfId="0" applyNumberFormat="1" applyFont="1" applyFill="1" applyBorder="1" applyAlignment="1">
      <alignment horizontal="center" vertical="center" wrapText="1"/>
    </xf>
    <xf numFmtId="168" fontId="15" fillId="8" borderId="12" xfId="0" applyNumberFormat="1" applyFont="1" applyFill="1" applyBorder="1" applyAlignment="1">
      <alignment horizontal="left" vertical="center" wrapText="1"/>
    </xf>
    <xf numFmtId="168" fontId="15" fillId="8" borderId="12" xfId="0" applyNumberFormat="1" applyFont="1" applyFill="1" applyBorder="1" applyAlignment="1">
      <alignment horizontal="justify" vertical="center" wrapText="1"/>
    </xf>
    <xf numFmtId="10" fontId="15" fillId="8" borderId="13" xfId="0" applyNumberFormat="1" applyFont="1" applyFill="1" applyBorder="1" applyAlignment="1">
      <alignment horizontal="center" vertical="center"/>
    </xf>
    <xf numFmtId="0" fontId="15" fillId="8" borderId="12" xfId="0" applyNumberFormat="1" applyFont="1" applyFill="1" applyBorder="1" applyAlignment="1">
      <alignment horizontal="left" vertical="center" wrapText="1"/>
    </xf>
    <xf numFmtId="175" fontId="15" fillId="8" borderId="12" xfId="10" applyNumberFormat="1" applyFont="1" applyFill="1" applyBorder="1" applyAlignment="1">
      <alignment horizontal="right" vertical="center"/>
    </xf>
    <xf numFmtId="175" fontId="15" fillId="0" borderId="29" xfId="10" applyNumberFormat="1" applyFont="1" applyFill="1" applyBorder="1" applyAlignment="1">
      <alignment horizontal="center" vertical="center"/>
    </xf>
    <xf numFmtId="3" fontId="15" fillId="0" borderId="29" xfId="0" applyNumberFormat="1" applyFont="1" applyFill="1" applyBorder="1" applyAlignment="1">
      <alignment horizontal="center" vertical="center" wrapText="1"/>
    </xf>
    <xf numFmtId="175" fontId="15" fillId="0" borderId="40" xfId="10" applyNumberFormat="1" applyFont="1" applyFill="1" applyBorder="1" applyAlignment="1">
      <alignment horizontal="center" vertical="center"/>
    </xf>
    <xf numFmtId="175" fontId="15" fillId="0" borderId="54" xfId="10" applyNumberFormat="1" applyFont="1" applyFill="1" applyBorder="1" applyAlignment="1">
      <alignment horizontal="center" vertical="center"/>
    </xf>
    <xf numFmtId="175" fontId="15" fillId="0" borderId="55" xfId="10" applyNumberFormat="1" applyFont="1" applyFill="1" applyBorder="1" applyAlignment="1">
      <alignment horizontal="center" vertical="center"/>
    </xf>
    <xf numFmtId="3" fontId="15" fillId="0" borderId="43" xfId="0" applyNumberFormat="1" applyFont="1" applyFill="1" applyBorder="1" applyAlignment="1">
      <alignment horizontal="center" vertical="center"/>
    </xf>
    <xf numFmtId="3" fontId="15" fillId="0" borderId="45" xfId="0" applyNumberFormat="1" applyFont="1" applyFill="1" applyBorder="1" applyAlignment="1">
      <alignment horizontal="center" vertical="center"/>
    </xf>
    <xf numFmtId="168" fontId="15" fillId="0" borderId="25" xfId="1" applyNumberFormat="1" applyFont="1" applyFill="1" applyBorder="1" applyAlignment="1">
      <alignment horizontal="center" vertical="center" wrapText="1"/>
    </xf>
    <xf numFmtId="168" fontId="15" fillId="0" borderId="36" xfId="1" applyNumberFormat="1" applyFont="1" applyFill="1" applyBorder="1" applyAlignment="1">
      <alignment horizontal="center" vertical="center" wrapText="1"/>
    </xf>
    <xf numFmtId="168" fontId="15" fillId="0" borderId="28" xfId="1" applyNumberFormat="1" applyFont="1" applyFill="1" applyBorder="1" applyAlignment="1">
      <alignment horizontal="center" vertical="center" wrapText="1"/>
    </xf>
    <xf numFmtId="168" fontId="15" fillId="0" borderId="33" xfId="1" applyNumberFormat="1" applyFont="1" applyFill="1" applyBorder="1" applyAlignment="1">
      <alignment horizontal="center" vertical="center" wrapText="1"/>
    </xf>
    <xf numFmtId="175" fontId="15" fillId="0" borderId="41" xfId="10" applyNumberFormat="1" applyFont="1" applyFill="1" applyBorder="1" applyAlignment="1">
      <alignment horizontal="right" vertical="center"/>
    </xf>
    <xf numFmtId="0" fontId="15" fillId="0" borderId="41" xfId="0" applyFont="1" applyFill="1" applyBorder="1" applyAlignment="1">
      <alignment horizontal="left" vertical="center" wrapText="1"/>
    </xf>
    <xf numFmtId="168" fontId="15" fillId="0" borderId="41" xfId="0" applyNumberFormat="1" applyFont="1" applyFill="1" applyBorder="1" applyAlignment="1">
      <alignment horizontal="left" vertical="center" wrapText="1"/>
    </xf>
    <xf numFmtId="0" fontId="15" fillId="0" borderId="41" xfId="0" applyNumberFormat="1" applyFont="1" applyFill="1" applyBorder="1" applyAlignment="1">
      <alignment horizontal="left" vertical="center" wrapText="1"/>
    </xf>
    <xf numFmtId="0" fontId="15" fillId="0" borderId="25" xfId="0" applyNumberFormat="1" applyFont="1" applyFill="1" applyBorder="1" applyAlignment="1">
      <alignment horizontal="center" vertical="center" wrapText="1"/>
    </xf>
    <xf numFmtId="0" fontId="15" fillId="0" borderId="41" xfId="0" applyFont="1" applyFill="1" applyBorder="1" applyAlignment="1">
      <alignment horizontal="justify" vertical="center"/>
    </xf>
    <xf numFmtId="175" fontId="15" fillId="0" borderId="21" xfId="10" applyNumberFormat="1" applyFont="1" applyFill="1" applyBorder="1" applyAlignment="1">
      <alignment horizontal="center" vertical="center"/>
    </xf>
    <xf numFmtId="175" fontId="15" fillId="0" borderId="48" xfId="1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0" fontId="13" fillId="7" borderId="5" xfId="0" applyFont="1" applyFill="1" applyBorder="1" applyAlignment="1">
      <alignment horizontal="left" vertical="center"/>
    </xf>
    <xf numFmtId="168" fontId="6" fillId="8" borderId="53" xfId="0" applyNumberFormat="1" applyFont="1" applyFill="1" applyBorder="1" applyAlignment="1">
      <alignment vertical="center"/>
    </xf>
    <xf numFmtId="3" fontId="15" fillId="0" borderId="12" xfId="0" applyNumberFormat="1" applyFont="1" applyFill="1" applyBorder="1" applyAlignment="1">
      <alignment horizontal="center" vertical="center" wrapText="1"/>
    </xf>
    <xf numFmtId="175" fontId="15" fillId="0" borderId="23" xfId="10" applyNumberFormat="1" applyFont="1" applyFill="1" applyBorder="1" applyAlignment="1">
      <alignment vertical="center"/>
    </xf>
    <xf numFmtId="168" fontId="6" fillId="0" borderId="53" xfId="0" applyNumberFormat="1" applyFont="1" applyFill="1" applyBorder="1" applyAlignment="1">
      <alignment vertical="center"/>
    </xf>
    <xf numFmtId="9" fontId="15" fillId="8" borderId="12" xfId="9" applyFont="1" applyFill="1" applyBorder="1" applyAlignment="1">
      <alignment horizontal="right" vertical="center" wrapText="1"/>
    </xf>
    <xf numFmtId="9" fontId="15" fillId="8" borderId="12" xfId="9" applyFont="1" applyFill="1" applyBorder="1" applyAlignment="1">
      <alignment horizontal="center" vertical="center" wrapText="1"/>
    </xf>
    <xf numFmtId="175" fontId="15" fillId="8" borderId="12" xfId="10" applyNumberFormat="1" applyFont="1" applyFill="1" applyBorder="1" applyAlignment="1">
      <alignment horizontal="right" vertical="center" wrapText="1"/>
    </xf>
    <xf numFmtId="9" fontId="15" fillId="8" borderId="12" xfId="9" applyFont="1" applyFill="1" applyBorder="1" applyAlignment="1">
      <alignment horizontal="right" vertical="center"/>
    </xf>
    <xf numFmtId="9" fontId="15" fillId="8" borderId="12" xfId="9" applyFont="1" applyFill="1" applyBorder="1" applyAlignment="1">
      <alignment horizontal="center" vertical="center"/>
    </xf>
    <xf numFmtId="3" fontId="15" fillId="0" borderId="88"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0" fontId="6" fillId="0" borderId="101" xfId="0" applyFont="1" applyFill="1" applyBorder="1" applyAlignment="1">
      <alignment vertical="center"/>
    </xf>
    <xf numFmtId="175" fontId="13" fillId="41" borderId="43" xfId="10" applyNumberFormat="1" applyFont="1" applyFill="1" applyBorder="1" applyAlignment="1">
      <alignment horizontal="right" vertical="center"/>
    </xf>
    <xf numFmtId="175" fontId="13" fillId="40" borderId="45" xfId="10" applyNumberFormat="1" applyFont="1" applyFill="1" applyBorder="1" applyAlignment="1">
      <alignment horizontal="right" vertical="center"/>
    </xf>
    <xf numFmtId="3" fontId="13" fillId="40" borderId="65" xfId="0" applyNumberFormat="1" applyFont="1" applyFill="1" applyBorder="1" applyAlignment="1">
      <alignment horizontal="right" vertical="center"/>
    </xf>
    <xf numFmtId="3" fontId="13" fillId="41" borderId="65" xfId="0" applyNumberFormat="1" applyFont="1" applyFill="1" applyBorder="1" applyAlignment="1">
      <alignment horizontal="right" vertical="center"/>
    </xf>
    <xf numFmtId="3" fontId="15" fillId="0" borderId="65" xfId="0" applyNumberFormat="1" applyFont="1" applyFill="1" applyBorder="1" applyAlignment="1">
      <alignment horizontal="right" vertical="center"/>
    </xf>
    <xf numFmtId="3" fontId="13" fillId="41" borderId="43" xfId="0" applyNumberFormat="1" applyFont="1" applyFill="1" applyBorder="1" applyAlignment="1">
      <alignment horizontal="center" vertical="center"/>
    </xf>
    <xf numFmtId="3" fontId="13" fillId="41" borderId="43" xfId="0" applyNumberFormat="1" applyFont="1" applyFill="1" applyBorder="1" applyAlignment="1">
      <alignment horizontal="right" vertical="center"/>
    </xf>
    <xf numFmtId="3" fontId="13" fillId="40" borderId="45" xfId="0" applyNumberFormat="1" applyFont="1" applyFill="1" applyBorder="1" applyAlignment="1">
      <alignment horizontal="center" vertical="center"/>
    </xf>
    <xf numFmtId="3" fontId="13" fillId="40" borderId="45" xfId="0" applyNumberFormat="1" applyFont="1" applyFill="1" applyBorder="1" applyAlignment="1">
      <alignment horizontal="right" vertical="center"/>
    </xf>
    <xf numFmtId="168" fontId="13" fillId="10" borderId="18" xfId="1" applyNumberFormat="1" applyFont="1" applyFill="1" applyBorder="1" applyAlignment="1">
      <alignment horizontal="right" vertical="center" wrapText="1"/>
    </xf>
    <xf numFmtId="168" fontId="13" fillId="11" borderId="18" xfId="1" applyNumberFormat="1" applyFont="1" applyFill="1" applyBorder="1" applyAlignment="1">
      <alignment horizontal="right" vertical="center" wrapText="1"/>
    </xf>
    <xf numFmtId="168" fontId="13" fillId="12" borderId="22" xfId="1" applyNumberFormat="1" applyFont="1" applyFill="1" applyBorder="1" applyAlignment="1">
      <alignment horizontal="right" vertical="center" wrapText="1"/>
    </xf>
    <xf numFmtId="168" fontId="13" fillId="10" borderId="38" xfId="1" applyNumberFormat="1" applyFont="1" applyFill="1" applyBorder="1" applyAlignment="1">
      <alignment horizontal="right" vertical="center" wrapText="1"/>
    </xf>
    <xf numFmtId="168" fontId="13" fillId="34" borderId="38" xfId="1" applyNumberFormat="1" applyFont="1" applyFill="1" applyBorder="1" applyAlignment="1">
      <alignment horizontal="right" vertical="center" wrapText="1"/>
    </xf>
    <xf numFmtId="168" fontId="13" fillId="35" borderId="38" xfId="1" applyNumberFormat="1" applyFont="1" applyFill="1" applyBorder="1" applyAlignment="1">
      <alignment horizontal="right" vertical="center" wrapText="1"/>
    </xf>
    <xf numFmtId="168" fontId="13" fillId="36" borderId="38" xfId="1" applyNumberFormat="1" applyFont="1" applyFill="1" applyBorder="1" applyAlignment="1">
      <alignment horizontal="right" vertical="center" wrapText="1"/>
    </xf>
    <xf numFmtId="168" fontId="13" fillId="9" borderId="38" xfId="1" applyNumberFormat="1" applyFont="1" applyFill="1" applyBorder="1" applyAlignment="1">
      <alignment horizontal="right" vertical="center" wrapText="1"/>
    </xf>
    <xf numFmtId="168" fontId="13" fillId="37" borderId="38" xfId="1" applyNumberFormat="1" applyFont="1" applyFill="1" applyBorder="1" applyAlignment="1">
      <alignment horizontal="right" vertical="center" wrapText="1"/>
    </xf>
    <xf numFmtId="168" fontId="13" fillId="38" borderId="41" xfId="1" applyNumberFormat="1" applyFont="1" applyFill="1" applyBorder="1" applyAlignment="1">
      <alignment horizontal="right" vertical="center" wrapText="1"/>
    </xf>
    <xf numFmtId="168" fontId="13" fillId="39" borderId="41" xfId="1" applyNumberFormat="1" applyFont="1" applyFill="1" applyBorder="1" applyAlignment="1">
      <alignment horizontal="right" vertical="center" wrapText="1"/>
    </xf>
    <xf numFmtId="168" fontId="13" fillId="31" borderId="41" xfId="1" applyNumberFormat="1" applyFont="1" applyFill="1" applyBorder="1" applyAlignment="1">
      <alignment horizontal="right" vertical="center" wrapText="1"/>
    </xf>
    <xf numFmtId="168" fontId="13" fillId="42" borderId="25" xfId="1" applyNumberFormat="1" applyFont="1" applyFill="1" applyBorder="1" applyAlignment="1">
      <alignment horizontal="right" vertical="center" wrapText="1"/>
    </xf>
    <xf numFmtId="168" fontId="13" fillId="40" borderId="25" xfId="1" applyNumberFormat="1" applyFont="1" applyFill="1" applyBorder="1" applyAlignment="1">
      <alignment horizontal="right" vertical="center" wrapText="1"/>
    </xf>
    <xf numFmtId="168" fontId="13" fillId="41" borderId="25" xfId="1" applyNumberFormat="1" applyFont="1" applyFill="1" applyBorder="1" applyAlignment="1">
      <alignment horizontal="right" vertical="center" wrapText="1"/>
    </xf>
    <xf numFmtId="168" fontId="13" fillId="15" borderId="25" xfId="1" applyNumberFormat="1" applyFont="1" applyFill="1" applyBorder="1" applyAlignment="1">
      <alignment horizontal="right" vertical="center" wrapText="1"/>
    </xf>
    <xf numFmtId="168" fontId="13" fillId="16" borderId="25" xfId="1" applyNumberFormat="1" applyFont="1" applyFill="1" applyBorder="1" applyAlignment="1">
      <alignment horizontal="right" vertical="center" wrapText="1"/>
    </xf>
    <xf numFmtId="168" fontId="13" fillId="20" borderId="27" xfId="1" applyNumberFormat="1" applyFont="1" applyFill="1" applyBorder="1" applyAlignment="1">
      <alignment horizontal="right" vertical="center" wrapText="1"/>
    </xf>
    <xf numFmtId="168" fontId="13" fillId="18" borderId="27" xfId="1" applyNumberFormat="1" applyFont="1" applyFill="1" applyBorder="1" applyAlignment="1">
      <alignment horizontal="right" vertical="center" wrapText="1"/>
    </xf>
    <xf numFmtId="168" fontId="13" fillId="17" borderId="27" xfId="1" applyNumberFormat="1" applyFont="1" applyFill="1" applyBorder="1" applyAlignment="1">
      <alignment horizontal="right" vertical="center" wrapText="1"/>
    </xf>
    <xf numFmtId="168" fontId="13" fillId="19" borderId="27" xfId="1" applyNumberFormat="1" applyFont="1" applyFill="1" applyBorder="1" applyAlignment="1">
      <alignment horizontal="right" vertical="center" wrapText="1"/>
    </xf>
    <xf numFmtId="168" fontId="13" fillId="21" borderId="28" xfId="1" applyNumberFormat="1" applyFont="1" applyFill="1" applyBorder="1" applyAlignment="1">
      <alignment horizontal="right" vertical="center" wrapText="1"/>
    </xf>
    <xf numFmtId="168" fontId="13" fillId="22" borderId="28" xfId="1" applyNumberFormat="1" applyFont="1" applyFill="1" applyBorder="1" applyAlignment="1">
      <alignment horizontal="right" vertical="center" wrapText="1"/>
    </xf>
    <xf numFmtId="168" fontId="13" fillId="23" borderId="28" xfId="1" applyNumberFormat="1" applyFont="1" applyFill="1" applyBorder="1" applyAlignment="1">
      <alignment horizontal="right" vertical="center" wrapText="1"/>
    </xf>
    <xf numFmtId="168" fontId="13" fillId="24" borderId="28" xfId="1" applyNumberFormat="1" applyFont="1" applyFill="1" applyBorder="1" applyAlignment="1">
      <alignment horizontal="right" vertical="center" wrapText="1"/>
    </xf>
    <xf numFmtId="168" fontId="13" fillId="25" borderId="30" xfId="1" applyNumberFormat="1" applyFont="1" applyFill="1" applyBorder="1" applyAlignment="1">
      <alignment horizontal="right" vertical="center" wrapText="1"/>
    </xf>
    <xf numFmtId="168" fontId="13" fillId="26" borderId="31" xfId="1" applyNumberFormat="1" applyFont="1" applyFill="1" applyBorder="1" applyAlignment="1">
      <alignment horizontal="right" vertical="center" wrapText="1"/>
    </xf>
    <xf numFmtId="168" fontId="13" fillId="27" borderId="32" xfId="1" applyNumberFormat="1" applyFont="1" applyFill="1" applyBorder="1" applyAlignment="1">
      <alignment horizontal="right" vertical="center" wrapText="1"/>
    </xf>
    <xf numFmtId="168" fontId="13" fillId="26" borderId="33" xfId="1" applyNumberFormat="1" applyFont="1" applyFill="1" applyBorder="1" applyAlignment="1">
      <alignment horizontal="right" vertical="center" wrapText="1"/>
    </xf>
    <xf numFmtId="168" fontId="13" fillId="29" borderId="33" xfId="1" applyNumberFormat="1" applyFont="1" applyFill="1" applyBorder="1" applyAlignment="1">
      <alignment horizontal="right" vertical="center" wrapText="1"/>
    </xf>
    <xf numFmtId="168" fontId="13" fillId="30" borderId="34" xfId="1" applyNumberFormat="1" applyFont="1" applyFill="1" applyBorder="1" applyAlignment="1">
      <alignment horizontal="right" vertical="center" wrapText="1"/>
    </xf>
    <xf numFmtId="168" fontId="13" fillId="28" borderId="34" xfId="1" applyNumberFormat="1" applyFont="1" applyFill="1" applyBorder="1" applyAlignment="1">
      <alignment horizontal="right" vertical="center" wrapText="1"/>
    </xf>
    <xf numFmtId="168" fontId="13" fillId="31" borderId="34" xfId="1" applyNumberFormat="1" applyFont="1" applyFill="1" applyBorder="1" applyAlignment="1">
      <alignment horizontal="right" vertical="center" wrapText="1"/>
    </xf>
    <xf numFmtId="168" fontId="13" fillId="32" borderId="36" xfId="1" applyNumberFormat="1" applyFont="1" applyFill="1" applyBorder="1" applyAlignment="1">
      <alignment horizontal="right" vertical="center" wrapText="1"/>
    </xf>
    <xf numFmtId="168" fontId="13" fillId="7" borderId="36" xfId="1" applyNumberFormat="1" applyFont="1" applyFill="1" applyBorder="1" applyAlignment="1">
      <alignment horizontal="right" vertical="center" wrapText="1"/>
    </xf>
    <xf numFmtId="168" fontId="13" fillId="33" borderId="36" xfId="1" applyNumberFormat="1" applyFont="1" applyFill="1" applyBorder="1" applyAlignment="1">
      <alignment horizontal="right" vertical="center" wrapText="1"/>
    </xf>
    <xf numFmtId="0" fontId="11" fillId="0" borderId="49" xfId="0" applyFont="1" applyFill="1" applyBorder="1" applyAlignment="1">
      <alignment horizontal="center" vertical="center" wrapText="1"/>
    </xf>
    <xf numFmtId="168" fontId="15" fillId="0" borderId="10" xfId="0" applyNumberFormat="1" applyFont="1" applyFill="1" applyBorder="1" applyAlignment="1">
      <alignment horizontal="justify" vertical="center" wrapText="1"/>
    </xf>
    <xf numFmtId="10" fontId="15" fillId="0" borderId="8" xfId="0" applyNumberFormat="1" applyFont="1" applyFill="1" applyBorder="1" applyAlignment="1">
      <alignment horizontal="center" vertical="center"/>
    </xf>
    <xf numFmtId="3" fontId="15" fillId="0" borderId="10" xfId="0" applyNumberFormat="1" applyFont="1" applyFill="1" applyBorder="1" applyAlignment="1">
      <alignment horizontal="right" vertical="center"/>
    </xf>
    <xf numFmtId="168" fontId="15" fillId="0" borderId="8" xfId="0" applyNumberFormat="1" applyFont="1" applyFill="1" applyBorder="1" applyAlignment="1">
      <alignment horizontal="left" vertical="center" wrapText="1"/>
    </xf>
    <xf numFmtId="168" fontId="15" fillId="0" borderId="8" xfId="0" applyNumberFormat="1" applyFont="1" applyFill="1" applyBorder="1" applyAlignment="1">
      <alignment horizontal="justify" vertical="center" wrapText="1"/>
    </xf>
    <xf numFmtId="3" fontId="15" fillId="0" borderId="8" xfId="0" applyNumberFormat="1" applyFont="1" applyFill="1" applyBorder="1" applyAlignment="1">
      <alignment horizontal="right" vertical="center"/>
    </xf>
    <xf numFmtId="0" fontId="15" fillId="0" borderId="21" xfId="0" applyNumberFormat="1" applyFont="1" applyFill="1" applyBorder="1" applyAlignment="1">
      <alignment horizontal="center" vertical="center" wrapText="1"/>
    </xf>
    <xf numFmtId="0" fontId="15" fillId="0" borderId="8" xfId="0" applyNumberFormat="1" applyFont="1" applyFill="1" applyBorder="1" applyAlignment="1">
      <alignment horizontal="right" vertical="center" wrapText="1"/>
    </xf>
    <xf numFmtId="3" fontId="15" fillId="0" borderId="8" xfId="0" applyNumberFormat="1" applyFont="1" applyFill="1" applyBorder="1" applyAlignment="1">
      <alignment horizontal="center" vertical="center" wrapText="1"/>
    </xf>
    <xf numFmtId="3" fontId="15" fillId="0" borderId="48" xfId="0" applyNumberFormat="1" applyFont="1" applyFill="1" applyBorder="1" applyAlignment="1">
      <alignment vertical="center" wrapText="1"/>
    </xf>
    <xf numFmtId="175" fontId="15" fillId="0" borderId="8" xfId="10" applyNumberFormat="1" applyFont="1" applyFill="1" applyBorder="1" applyAlignment="1">
      <alignment horizontal="right" vertical="center"/>
    </xf>
    <xf numFmtId="0" fontId="15" fillId="0" borderId="8" xfId="0" applyNumberFormat="1" applyFont="1" applyFill="1" applyBorder="1" applyAlignment="1">
      <alignment horizontal="right" vertical="center"/>
    </xf>
    <xf numFmtId="0" fontId="15" fillId="0" borderId="38" xfId="0" applyNumberFormat="1" applyFont="1" applyFill="1" applyBorder="1" applyAlignment="1">
      <alignment horizontal="right" vertical="center" wrapText="1"/>
    </xf>
    <xf numFmtId="3" fontId="15" fillId="0" borderId="38" xfId="0" applyNumberFormat="1" applyFont="1" applyFill="1" applyBorder="1" applyAlignment="1">
      <alignment horizontal="center" vertical="center" wrapText="1"/>
    </xf>
    <xf numFmtId="0" fontId="15" fillId="0" borderId="38" xfId="0" applyNumberFormat="1" applyFont="1" applyFill="1" applyBorder="1" applyAlignment="1">
      <alignment horizontal="right" vertical="center"/>
    </xf>
    <xf numFmtId="4" fontId="15" fillId="0" borderId="38" xfId="0" applyNumberFormat="1" applyFont="1" applyFill="1" applyBorder="1" applyAlignment="1">
      <alignment horizontal="center" vertical="center" wrapText="1"/>
    </xf>
    <xf numFmtId="4" fontId="15" fillId="0" borderId="38" xfId="0" applyNumberFormat="1" applyFont="1" applyFill="1" applyBorder="1" applyAlignment="1">
      <alignment horizontal="center" vertical="center"/>
    </xf>
    <xf numFmtId="168" fontId="13" fillId="0" borderId="38" xfId="1" applyNumberFormat="1" applyFont="1" applyFill="1" applyBorder="1" applyAlignment="1">
      <alignment horizontal="right" vertical="center" wrapText="1"/>
    </xf>
    <xf numFmtId="3" fontId="6" fillId="0" borderId="38" xfId="0" applyNumberFormat="1" applyFont="1" applyFill="1" applyBorder="1" applyAlignment="1">
      <alignment horizontal="center" vertical="center" wrapText="1"/>
    </xf>
    <xf numFmtId="168" fontId="15" fillId="0" borderId="41" xfId="0" applyNumberFormat="1" applyFont="1" applyFill="1" applyBorder="1" applyAlignment="1">
      <alignment horizontal="justify" vertical="center" wrapText="1"/>
    </xf>
    <xf numFmtId="168" fontId="15" fillId="0" borderId="53" xfId="0" applyNumberFormat="1" applyFont="1" applyFill="1" applyBorder="1" applyAlignment="1">
      <alignment vertical="center"/>
    </xf>
    <xf numFmtId="0" fontId="15" fillId="0" borderId="41" xfId="0" applyFont="1" applyFill="1" applyBorder="1" applyAlignment="1">
      <alignment horizontal="right" vertical="center" wrapText="1"/>
    </xf>
    <xf numFmtId="3" fontId="15" fillId="0" borderId="41" xfId="0" applyNumberFormat="1" applyFont="1" applyFill="1" applyBorder="1" applyAlignment="1">
      <alignment horizontal="center" vertical="center" wrapText="1"/>
    </xf>
    <xf numFmtId="0" fontId="15" fillId="0" borderId="53" xfId="0" applyFont="1" applyFill="1" applyBorder="1" applyAlignment="1">
      <alignment vertical="center"/>
    </xf>
    <xf numFmtId="3" fontId="15" fillId="0" borderId="114" xfId="0" applyNumberFormat="1" applyFont="1" applyFill="1" applyBorder="1" applyAlignment="1">
      <alignment horizontal="right" vertical="center"/>
    </xf>
    <xf numFmtId="3" fontId="15" fillId="0" borderId="114" xfId="0" applyNumberFormat="1" applyFont="1" applyFill="1" applyBorder="1" applyAlignment="1">
      <alignment horizontal="center" vertical="center"/>
    </xf>
    <xf numFmtId="3" fontId="15" fillId="0" borderId="115" xfId="0" applyNumberFormat="1" applyFont="1" applyFill="1" applyBorder="1" applyAlignment="1">
      <alignment horizontal="center" vertical="center"/>
    </xf>
    <xf numFmtId="0" fontId="13" fillId="0" borderId="50" xfId="0" applyFont="1" applyFill="1" applyBorder="1" applyAlignment="1">
      <alignment horizontal="left" vertical="center"/>
    </xf>
    <xf numFmtId="10" fontId="15" fillId="0" borderId="43" xfId="0" applyNumberFormat="1" applyFont="1" applyFill="1" applyBorder="1" applyAlignment="1">
      <alignment horizontal="center" vertical="center"/>
    </xf>
    <xf numFmtId="0" fontId="15" fillId="0" borderId="43" xfId="0" applyNumberFormat="1" applyFont="1" applyFill="1" applyBorder="1" applyAlignment="1">
      <alignment horizontal="left" vertical="center" wrapText="1"/>
    </xf>
    <xf numFmtId="168" fontId="15" fillId="0" borderId="43" xfId="0" applyNumberFormat="1" applyFont="1" applyFill="1" applyBorder="1" applyAlignment="1">
      <alignment horizontal="right" vertical="center" wrapText="1"/>
    </xf>
    <xf numFmtId="3" fontId="15" fillId="0" borderId="68" xfId="0" applyNumberFormat="1" applyFont="1" applyFill="1" applyBorder="1" applyAlignment="1">
      <alignment horizontal="right" vertical="center"/>
    </xf>
    <xf numFmtId="3" fontId="15" fillId="0" borderId="43" xfId="0" applyNumberFormat="1" applyFont="1" applyFill="1" applyBorder="1" applyAlignment="1">
      <alignment horizontal="right" vertical="center"/>
    </xf>
    <xf numFmtId="3" fontId="15" fillId="0" borderId="110" xfId="0" applyNumberFormat="1" applyFont="1" applyFill="1" applyBorder="1" applyAlignment="1">
      <alignment horizontal="center" vertical="center"/>
    </xf>
    <xf numFmtId="168" fontId="6" fillId="0" borderId="100" xfId="0" applyNumberFormat="1" applyFont="1" applyFill="1" applyBorder="1" applyAlignment="1">
      <alignment vertical="center"/>
    </xf>
    <xf numFmtId="0" fontId="13" fillId="0" borderId="102" xfId="0" applyFont="1" applyFill="1" applyBorder="1" applyAlignment="1">
      <alignment horizontal="left" vertical="center"/>
    </xf>
    <xf numFmtId="10" fontId="15" fillId="0" borderId="45" xfId="0" applyNumberFormat="1" applyFont="1" applyFill="1" applyBorder="1" applyAlignment="1">
      <alignment horizontal="center" vertical="center"/>
    </xf>
    <xf numFmtId="0" fontId="15" fillId="0" borderId="45" xfId="0" applyNumberFormat="1" applyFont="1" applyFill="1" applyBorder="1" applyAlignment="1">
      <alignment horizontal="left" vertical="center" wrapText="1"/>
    </xf>
    <xf numFmtId="0" fontId="15" fillId="0" borderId="45" xfId="0" applyNumberFormat="1" applyFont="1" applyFill="1" applyBorder="1" applyAlignment="1">
      <alignment horizontal="right" vertical="center" wrapText="1"/>
    </xf>
    <xf numFmtId="3" fontId="15" fillId="0" borderId="71" xfId="0" applyNumberFormat="1" applyFont="1" applyFill="1" applyBorder="1" applyAlignment="1">
      <alignment horizontal="right" vertical="center"/>
    </xf>
    <xf numFmtId="3" fontId="15" fillId="0" borderId="45" xfId="0" applyNumberFormat="1" applyFont="1" applyFill="1" applyBorder="1" applyAlignment="1">
      <alignment horizontal="right" vertical="center"/>
    </xf>
    <xf numFmtId="3" fontId="15" fillId="0" borderId="111" xfId="0" applyNumberFormat="1" applyFont="1" applyFill="1" applyBorder="1" applyAlignment="1">
      <alignment horizontal="center" vertical="center"/>
    </xf>
    <xf numFmtId="168" fontId="6" fillId="0" borderId="103" xfId="0" applyNumberFormat="1" applyFont="1" applyFill="1" applyBorder="1" applyAlignment="1">
      <alignment vertical="center"/>
    </xf>
    <xf numFmtId="3" fontId="15" fillId="0" borderId="112" xfId="0" applyNumberFormat="1" applyFont="1" applyFill="1" applyBorder="1" applyAlignment="1">
      <alignment horizontal="center" vertical="center"/>
    </xf>
    <xf numFmtId="0" fontId="15" fillId="0" borderId="65" xfId="0" applyNumberFormat="1" applyFont="1" applyFill="1" applyBorder="1" applyAlignment="1">
      <alignment horizontal="right" vertical="center"/>
    </xf>
    <xf numFmtId="0" fontId="15" fillId="0" borderId="112" xfId="0" applyNumberFormat="1" applyFont="1" applyFill="1" applyBorder="1" applyAlignment="1">
      <alignment horizontal="center" vertical="center"/>
    </xf>
    <xf numFmtId="175" fontId="13" fillId="0" borderId="67" xfId="10" applyNumberFormat="1" applyFont="1" applyFill="1" applyBorder="1" applyAlignment="1">
      <alignment horizontal="right" vertical="center"/>
    </xf>
    <xf numFmtId="175" fontId="13" fillId="0" borderId="25" xfId="10" applyNumberFormat="1" applyFont="1" applyFill="1" applyBorder="1" applyAlignment="1">
      <alignment horizontal="right" vertical="center"/>
    </xf>
    <xf numFmtId="10" fontId="13" fillId="0" borderId="25" xfId="0" applyNumberFormat="1" applyFont="1" applyFill="1" applyBorder="1" applyAlignment="1">
      <alignment horizontal="center" vertical="center"/>
    </xf>
    <xf numFmtId="0" fontId="6" fillId="0" borderId="53" xfId="0" applyFont="1" applyFill="1" applyBorder="1" applyAlignment="1">
      <alignment vertical="center"/>
    </xf>
    <xf numFmtId="0" fontId="15" fillId="0" borderId="12" xfId="0" applyFont="1" applyFill="1" applyBorder="1" applyAlignment="1">
      <alignment horizontal="justify" vertical="center"/>
    </xf>
    <xf numFmtId="3" fontId="15" fillId="0" borderId="12" xfId="0" applyNumberFormat="1" applyFont="1" applyFill="1" applyBorder="1" applyAlignment="1">
      <alignment horizontal="left" vertical="center" wrapText="1"/>
    </xf>
    <xf numFmtId="3" fontId="15" fillId="0" borderId="23" xfId="0" applyNumberFormat="1" applyFont="1" applyFill="1" applyBorder="1" applyAlignment="1">
      <alignment vertical="center"/>
    </xf>
    <xf numFmtId="3" fontId="15" fillId="0" borderId="39" xfId="0" applyNumberFormat="1" applyFont="1" applyFill="1" applyBorder="1" applyAlignment="1">
      <alignment vertical="center"/>
    </xf>
    <xf numFmtId="175" fontId="15" fillId="0" borderId="39" xfId="10" applyNumberFormat="1" applyFont="1" applyFill="1" applyBorder="1" applyAlignment="1">
      <alignment vertical="center"/>
    </xf>
    <xf numFmtId="168" fontId="15" fillId="0" borderId="26" xfId="0" applyNumberFormat="1" applyFont="1" applyFill="1" applyBorder="1" applyAlignment="1">
      <alignment horizontal="right" vertical="center" wrapText="1"/>
    </xf>
    <xf numFmtId="168" fontId="15" fillId="0" borderId="24" xfId="0" applyNumberFormat="1" applyFont="1" applyFill="1" applyBorder="1" applyAlignment="1">
      <alignment horizontal="right" vertical="center" wrapText="1"/>
    </xf>
    <xf numFmtId="175" fontId="15" fillId="0" borderId="27" xfId="10" applyNumberFormat="1" applyFont="1" applyFill="1" applyBorder="1" applyAlignment="1">
      <alignment horizontal="right" vertical="center" wrapText="1"/>
    </xf>
    <xf numFmtId="0" fontId="15" fillId="0" borderId="27" xfId="0" applyNumberFormat="1" applyFont="1" applyFill="1" applyBorder="1" applyAlignment="1">
      <alignment horizontal="right" vertical="center"/>
    </xf>
    <xf numFmtId="0" fontId="4" fillId="0" borderId="0" xfId="0" applyFont="1" applyFill="1" applyAlignment="1">
      <alignment horizontal="center" vertical="center" wrapText="1"/>
    </xf>
    <xf numFmtId="9" fontId="15" fillId="0" borderId="28" xfId="9" applyFont="1" applyFill="1" applyBorder="1" applyAlignment="1">
      <alignment horizontal="right" vertical="center"/>
    </xf>
    <xf numFmtId="9" fontId="15" fillId="0" borderId="28" xfId="9" applyFont="1" applyFill="1" applyBorder="1" applyAlignment="1">
      <alignment horizontal="center" vertical="center"/>
    </xf>
    <xf numFmtId="175" fontId="26" fillId="0" borderId="31" xfId="10" applyNumberFormat="1" applyFont="1" applyFill="1" applyBorder="1" applyAlignment="1">
      <alignment horizontal="right" vertical="center" wrapText="1"/>
    </xf>
    <xf numFmtId="9" fontId="6" fillId="0" borderId="51" xfId="0" applyNumberFormat="1" applyFont="1" applyFill="1" applyBorder="1" applyAlignment="1">
      <alignment horizontal="center" vertical="center" wrapText="1"/>
    </xf>
    <xf numFmtId="3" fontId="13" fillId="13" borderId="118" xfId="0" applyNumberFormat="1" applyFont="1" applyFill="1" applyBorder="1" applyAlignment="1">
      <alignment vertical="center" wrapText="1"/>
    </xf>
    <xf numFmtId="3" fontId="15" fillId="0" borderId="95" xfId="0" applyNumberFormat="1" applyFont="1" applyFill="1" applyBorder="1" applyAlignment="1">
      <alignment vertical="center" wrapText="1"/>
    </xf>
    <xf numFmtId="0" fontId="15" fillId="0" borderId="42" xfId="0" applyNumberFormat="1" applyFont="1" applyFill="1" applyBorder="1" applyAlignment="1">
      <alignment horizontal="right" vertical="center" wrapText="1"/>
    </xf>
    <xf numFmtId="3" fontId="15" fillId="0" borderId="96" xfId="0" applyNumberFormat="1" applyFont="1" applyFill="1" applyBorder="1" applyAlignment="1">
      <alignment horizontal="center" vertical="center" wrapText="1"/>
    </xf>
    <xf numFmtId="175" fontId="15" fillId="0" borderId="42" xfId="10" applyNumberFormat="1" applyFont="1" applyFill="1" applyBorder="1" applyAlignment="1">
      <alignment vertical="center"/>
    </xf>
    <xf numFmtId="3" fontId="13" fillId="0" borderId="25" xfId="0" applyNumberFormat="1" applyFont="1" applyFill="1" applyBorder="1" applyAlignment="1">
      <alignment horizontal="right" vertical="center"/>
    </xf>
    <xf numFmtId="3" fontId="13" fillId="0" borderId="25" xfId="0" applyNumberFormat="1" applyFont="1" applyFill="1" applyBorder="1" applyAlignment="1">
      <alignment horizontal="center" vertical="center"/>
    </xf>
    <xf numFmtId="3" fontId="13" fillId="0" borderId="112" xfId="0" applyNumberFormat="1" applyFont="1" applyFill="1" applyBorder="1" applyAlignment="1">
      <alignment horizontal="center" vertical="center"/>
    </xf>
    <xf numFmtId="175" fontId="15" fillId="0" borderId="47" xfId="10" applyNumberFormat="1" applyFont="1" applyFill="1" applyBorder="1" applyAlignment="1">
      <alignment horizontal="center" vertical="center"/>
    </xf>
    <xf numFmtId="175" fontId="15" fillId="0" borderId="10" xfId="10" applyNumberFormat="1" applyFont="1" applyFill="1" applyBorder="1" applyAlignment="1">
      <alignment horizontal="center" vertical="center"/>
    </xf>
    <xf numFmtId="3" fontId="13" fillId="0" borderId="44" xfId="0" applyNumberFormat="1" applyFont="1" applyFill="1" applyBorder="1" applyAlignment="1">
      <alignment horizontal="right" vertical="center"/>
    </xf>
    <xf numFmtId="3" fontId="13" fillId="0" borderId="44" xfId="0" applyNumberFormat="1" applyFont="1" applyFill="1" applyBorder="1" applyAlignment="1">
      <alignment horizontal="center" vertical="center"/>
    </xf>
    <xf numFmtId="3" fontId="13" fillId="0" borderId="121" xfId="0" applyNumberFormat="1" applyFont="1" applyFill="1" applyBorder="1" applyAlignment="1">
      <alignment horizontal="center" vertical="center"/>
    </xf>
    <xf numFmtId="168" fontId="13" fillId="0" borderId="25" xfId="1" applyNumberFormat="1" applyFont="1" applyFill="1" applyBorder="1" applyAlignment="1">
      <alignment horizontal="right" vertical="center" wrapText="1"/>
    </xf>
    <xf numFmtId="3" fontId="15" fillId="0" borderId="0" xfId="0" applyNumberFormat="1" applyFont="1" applyFill="1" applyBorder="1" applyAlignment="1">
      <alignment horizontal="center" vertical="center" wrapText="1"/>
    </xf>
    <xf numFmtId="175" fontId="15" fillId="0" borderId="0" xfId="10" applyNumberFormat="1" applyFont="1" applyFill="1" applyBorder="1" applyAlignment="1">
      <alignment horizontal="right" vertical="center"/>
    </xf>
    <xf numFmtId="175" fontId="15" fillId="0" borderId="69" xfId="10" applyNumberFormat="1" applyFont="1" applyFill="1" applyBorder="1" applyAlignment="1">
      <alignment horizontal="right" vertical="center"/>
    </xf>
    <xf numFmtId="175" fontId="15" fillId="0" borderId="70" xfId="10" applyNumberFormat="1" applyFont="1" applyFill="1" applyBorder="1" applyAlignment="1">
      <alignment horizontal="right" vertical="center"/>
    </xf>
    <xf numFmtId="175" fontId="15" fillId="0" borderId="43" xfId="10" applyNumberFormat="1" applyFont="1" applyFill="1" applyBorder="1" applyAlignment="1">
      <alignment horizontal="right" vertical="center"/>
    </xf>
    <xf numFmtId="175" fontId="15" fillId="0" borderId="45" xfId="10" applyNumberFormat="1" applyFont="1" applyFill="1" applyBorder="1" applyAlignment="1">
      <alignment horizontal="center" vertical="center"/>
    </xf>
    <xf numFmtId="175" fontId="15" fillId="0" borderId="84" xfId="10" applyNumberFormat="1" applyFont="1" applyFill="1" applyBorder="1" applyAlignment="1">
      <alignment horizontal="center" vertical="center"/>
    </xf>
    <xf numFmtId="0" fontId="15" fillId="0" borderId="41" xfId="0" applyFont="1" applyFill="1" applyBorder="1" applyAlignment="1">
      <alignment horizontal="justify" vertical="center"/>
    </xf>
    <xf numFmtId="9" fontId="15" fillId="0" borderId="45" xfId="9" applyFont="1" applyFill="1" applyBorder="1" applyAlignment="1">
      <alignment horizontal="center" vertical="center"/>
    </xf>
    <xf numFmtId="174" fontId="15" fillId="0" borderId="84" xfId="0" applyNumberFormat="1" applyFont="1" applyFill="1" applyBorder="1" applyAlignment="1">
      <alignment horizontal="center" vertical="center"/>
    </xf>
    <xf numFmtId="175" fontId="27" fillId="0" borderId="84" xfId="10" applyNumberFormat="1" applyFont="1" applyFill="1" applyBorder="1" applyAlignment="1">
      <alignment horizontal="center" vertical="center" wrapText="1"/>
    </xf>
    <xf numFmtId="168" fontId="15" fillId="0" borderId="21" xfId="0" applyNumberFormat="1" applyFont="1" applyFill="1" applyBorder="1" applyAlignment="1">
      <alignment horizontal="left" vertical="center" wrapText="1"/>
    </xf>
    <xf numFmtId="0" fontId="13" fillId="2" borderId="5" xfId="0" applyFont="1" applyFill="1" applyBorder="1" applyAlignment="1">
      <alignment horizontal="left" vertical="center"/>
    </xf>
    <xf numFmtId="168" fontId="15" fillId="2" borderId="38" xfId="0" applyNumberFormat="1" applyFont="1" applyFill="1" applyBorder="1" applyAlignment="1">
      <alignment horizontal="justify" vertical="center" wrapText="1"/>
    </xf>
    <xf numFmtId="10" fontId="15" fillId="2" borderId="38"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xf>
    <xf numFmtId="175" fontId="15" fillId="2" borderId="40" xfId="10" applyNumberFormat="1" applyFont="1" applyFill="1" applyBorder="1" applyAlignment="1">
      <alignment horizontal="center" vertical="center"/>
    </xf>
    <xf numFmtId="0" fontId="6" fillId="2" borderId="0" xfId="0" applyFont="1" applyFill="1" applyBorder="1" applyAlignment="1">
      <alignment vertical="center"/>
    </xf>
    <xf numFmtId="4" fontId="15" fillId="2" borderId="54" xfId="0" applyNumberFormat="1" applyFont="1" applyFill="1" applyBorder="1" applyAlignment="1">
      <alignment horizontal="center" vertical="center"/>
    </xf>
    <xf numFmtId="175" fontId="15" fillId="2" borderId="54" xfId="10" applyNumberFormat="1" applyFont="1" applyFill="1" applyBorder="1" applyAlignment="1">
      <alignment horizontal="center" vertical="center"/>
    </xf>
    <xf numFmtId="175" fontId="15" fillId="0" borderId="29" xfId="10" applyNumberFormat="1" applyFont="1" applyFill="1" applyBorder="1" applyAlignment="1">
      <alignment horizontal="center" vertical="center"/>
    </xf>
    <xf numFmtId="3" fontId="15" fillId="0" borderId="29" xfId="0" applyNumberFormat="1" applyFont="1" applyFill="1" applyBorder="1" applyAlignment="1">
      <alignment horizontal="center" vertical="center" wrapText="1"/>
    </xf>
    <xf numFmtId="3" fontId="15" fillId="0" borderId="29" xfId="0" applyNumberFormat="1" applyFont="1" applyFill="1" applyBorder="1" applyAlignment="1">
      <alignment horizontal="center" vertical="center"/>
    </xf>
    <xf numFmtId="0" fontId="15" fillId="0" borderId="43" xfId="0" applyNumberFormat="1" applyFont="1" applyFill="1" applyBorder="1" applyAlignment="1">
      <alignment horizontal="center" vertical="center" wrapText="1"/>
    </xf>
    <xf numFmtId="3" fontId="15" fillId="0" borderId="43" xfId="0" applyNumberFormat="1" applyFont="1" applyFill="1" applyBorder="1" applyAlignment="1">
      <alignment horizontal="center" vertical="center"/>
    </xf>
    <xf numFmtId="4" fontId="15" fillId="0" borderId="43" xfId="0" applyNumberFormat="1" applyFont="1" applyFill="1" applyBorder="1" applyAlignment="1">
      <alignment horizontal="center" vertical="center"/>
    </xf>
    <xf numFmtId="0" fontId="15" fillId="44" borderId="41" xfId="0" applyFont="1" applyFill="1" applyBorder="1" applyAlignment="1">
      <alignment horizontal="justify" vertical="center"/>
    </xf>
    <xf numFmtId="0" fontId="13" fillId="40" borderId="25" xfId="0" applyFont="1" applyFill="1" applyBorder="1" applyAlignment="1">
      <alignment vertical="center" wrapText="1"/>
    </xf>
    <xf numFmtId="168" fontId="13" fillId="0" borderId="25" xfId="0" applyNumberFormat="1" applyFont="1" applyFill="1" applyBorder="1" applyAlignment="1">
      <alignment horizontal="right" vertical="center" wrapText="1"/>
    </xf>
    <xf numFmtId="3" fontId="13" fillId="0" borderId="43" xfId="0" applyNumberFormat="1" applyFont="1" applyFill="1" applyBorder="1" applyAlignment="1">
      <alignment horizontal="right" vertical="center"/>
    </xf>
    <xf numFmtId="3" fontId="13" fillId="0" borderId="43" xfId="0" applyNumberFormat="1" applyFont="1" applyFill="1" applyBorder="1" applyAlignment="1">
      <alignment horizontal="center" vertical="center"/>
    </xf>
    <xf numFmtId="3" fontId="13" fillId="0" borderId="68" xfId="0" applyNumberFormat="1" applyFont="1" applyFill="1" applyBorder="1" applyAlignment="1">
      <alignment horizontal="center" vertical="center"/>
    </xf>
    <xf numFmtId="3" fontId="13" fillId="45" borderId="39" xfId="0" applyNumberFormat="1" applyFont="1" applyFill="1" applyBorder="1" applyAlignment="1">
      <alignment horizontal="right" vertical="center"/>
    </xf>
    <xf numFmtId="3" fontId="13" fillId="45" borderId="39" xfId="0" applyNumberFormat="1" applyFont="1" applyFill="1" applyBorder="1" applyAlignment="1">
      <alignment horizontal="center" vertical="center"/>
    </xf>
    <xf numFmtId="175" fontId="13" fillId="45" borderId="39" xfId="10" applyNumberFormat="1" applyFont="1" applyFill="1" applyBorder="1" applyAlignment="1">
      <alignment horizontal="right" vertical="center"/>
    </xf>
    <xf numFmtId="0" fontId="15" fillId="2" borderId="12" xfId="0" applyFont="1" applyFill="1" applyBorder="1" applyAlignment="1">
      <alignment horizontal="justify" vertical="center"/>
    </xf>
    <xf numFmtId="168" fontId="15" fillId="2" borderId="12" xfId="0" applyNumberFormat="1" applyFont="1" applyFill="1" applyBorder="1" applyAlignment="1">
      <alignment horizontal="justify" vertical="center" wrapText="1"/>
    </xf>
    <xf numFmtId="10" fontId="13" fillId="2" borderId="13" xfId="0" applyNumberFormat="1" applyFont="1" applyFill="1" applyBorder="1" applyAlignment="1">
      <alignment horizontal="center" vertical="center"/>
    </xf>
    <xf numFmtId="3" fontId="13" fillId="2" borderId="12" xfId="0" applyNumberFormat="1" applyFont="1" applyFill="1" applyBorder="1" applyAlignment="1">
      <alignment horizontal="right" vertical="center"/>
    </xf>
    <xf numFmtId="3" fontId="13" fillId="2" borderId="12" xfId="0" applyNumberFormat="1" applyFont="1" applyFill="1" applyBorder="1" applyAlignment="1">
      <alignment horizontal="center" vertical="center"/>
    </xf>
    <xf numFmtId="175" fontId="13" fillId="2" borderId="12" xfId="10" applyNumberFormat="1" applyFont="1" applyFill="1" applyBorder="1" applyAlignment="1">
      <alignment horizontal="right" vertical="center"/>
    </xf>
    <xf numFmtId="0" fontId="15" fillId="2" borderId="12" xfId="0" applyNumberFormat="1" applyFont="1" applyFill="1" applyBorder="1" applyAlignment="1">
      <alignment horizontal="left" vertical="center" wrapText="1"/>
    </xf>
    <xf numFmtId="3" fontId="15" fillId="0" borderId="84" xfId="0" applyNumberFormat="1" applyFont="1" applyFill="1" applyBorder="1" applyAlignment="1">
      <alignment vertical="center"/>
    </xf>
    <xf numFmtId="175" fontId="15" fillId="0" borderId="84" xfId="10" applyNumberFormat="1" applyFont="1" applyFill="1" applyBorder="1" applyAlignment="1">
      <alignment vertical="center"/>
    </xf>
    <xf numFmtId="1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wrapText="1"/>
    </xf>
    <xf numFmtId="3" fontId="15" fillId="0" borderId="0" xfId="0" applyNumberFormat="1" applyFont="1" applyFill="1" applyBorder="1" applyAlignment="1">
      <alignment horizontal="right" vertical="center"/>
    </xf>
    <xf numFmtId="174" fontId="15" fillId="0" borderId="0" xfId="0" applyNumberFormat="1" applyFont="1" applyFill="1" applyBorder="1" applyAlignment="1">
      <alignment horizontal="right" vertical="center"/>
    </xf>
    <xf numFmtId="0" fontId="15" fillId="2" borderId="26" xfId="0" applyFont="1" applyFill="1" applyBorder="1" applyAlignment="1">
      <alignment horizontal="justify" vertical="center"/>
    </xf>
    <xf numFmtId="168" fontId="15" fillId="2" borderId="24" xfId="0" applyNumberFormat="1" applyFont="1" applyFill="1" applyBorder="1" applyAlignment="1">
      <alignment horizontal="justify" vertical="center" wrapText="1"/>
    </xf>
    <xf numFmtId="0" fontId="15" fillId="2" borderId="24" xfId="0" applyFont="1" applyFill="1" applyBorder="1" applyAlignment="1">
      <alignment horizontal="justify" vertical="center"/>
    </xf>
    <xf numFmtId="0" fontId="15" fillId="2" borderId="0" xfId="0" applyFont="1" applyFill="1" applyBorder="1" applyAlignment="1">
      <alignment horizontal="justify" vertical="center"/>
    </xf>
    <xf numFmtId="168" fontId="15" fillId="2" borderId="27" xfId="0" applyNumberFormat="1" applyFont="1" applyFill="1" applyBorder="1" applyAlignment="1">
      <alignment horizontal="justify" vertical="center" wrapText="1"/>
    </xf>
    <xf numFmtId="3" fontId="15" fillId="2" borderId="27" xfId="0" applyNumberFormat="1" applyFont="1" applyFill="1" applyBorder="1" applyAlignment="1">
      <alignment horizontal="center" vertical="center" wrapText="1"/>
    </xf>
    <xf numFmtId="168" fontId="15" fillId="2" borderId="25" xfId="0" applyNumberFormat="1" applyFont="1" applyFill="1" applyBorder="1" applyAlignment="1">
      <alignment horizontal="justify" vertical="center" wrapText="1"/>
    </xf>
    <xf numFmtId="168" fontId="15" fillId="2" borderId="43" xfId="0" applyNumberFormat="1" applyFont="1" applyFill="1" applyBorder="1" applyAlignment="1">
      <alignment horizontal="left" vertical="center" wrapText="1"/>
    </xf>
    <xf numFmtId="3" fontId="15" fillId="0" borderId="129" xfId="0" applyNumberFormat="1" applyFont="1" applyFill="1" applyBorder="1" applyAlignment="1">
      <alignment horizontal="right" vertical="center"/>
    </xf>
    <xf numFmtId="3" fontId="15" fillId="0" borderId="129" xfId="0" applyNumberFormat="1" applyFont="1" applyFill="1" applyBorder="1" applyAlignment="1">
      <alignment horizontal="center" vertical="center"/>
    </xf>
    <xf numFmtId="168" fontId="13" fillId="41" borderId="65" xfId="0" applyNumberFormat="1" applyFont="1" applyFill="1" applyBorder="1" applyAlignment="1">
      <alignment vertical="center" wrapText="1"/>
    </xf>
    <xf numFmtId="168" fontId="13" fillId="41" borderId="66" xfId="0" applyNumberFormat="1" applyFont="1" applyFill="1" applyBorder="1" applyAlignment="1">
      <alignment vertical="center" wrapText="1"/>
    </xf>
    <xf numFmtId="168" fontId="13" fillId="41" borderId="139" xfId="0" applyNumberFormat="1" applyFont="1" applyFill="1" applyBorder="1" applyAlignment="1">
      <alignment vertical="center" wrapText="1"/>
    </xf>
    <xf numFmtId="175" fontId="15" fillId="0" borderId="12" xfId="10" applyNumberFormat="1" applyFont="1" applyFill="1" applyBorder="1" applyAlignment="1">
      <alignment horizontal="center" vertical="center" wrapText="1"/>
    </xf>
    <xf numFmtId="3" fontId="15" fillId="2" borderId="12" xfId="0" applyNumberFormat="1" applyFont="1" applyFill="1" applyBorder="1" applyAlignment="1">
      <alignment horizontal="center" vertical="center" wrapText="1"/>
    </xf>
    <xf numFmtId="3" fontId="15" fillId="0" borderId="144" xfId="0" applyNumberFormat="1" applyFont="1" applyFill="1" applyBorder="1" applyAlignment="1">
      <alignment horizontal="right" vertical="center"/>
    </xf>
    <xf numFmtId="3" fontId="15" fillId="0" borderId="145" xfId="0" applyNumberFormat="1" applyFont="1" applyFill="1" applyBorder="1" applyAlignment="1">
      <alignment horizontal="right" vertical="center"/>
    </xf>
    <xf numFmtId="3" fontId="15" fillId="0" borderId="25" xfId="0" applyNumberFormat="1" applyFont="1" applyFill="1" applyBorder="1" applyAlignment="1">
      <alignment horizontal="center" vertical="center" wrapText="1"/>
    </xf>
    <xf numFmtId="175" fontId="15" fillId="0" borderId="143" xfId="10" applyNumberFormat="1" applyFont="1" applyFill="1" applyBorder="1" applyAlignment="1">
      <alignment horizontal="center" vertical="center"/>
    </xf>
    <xf numFmtId="168" fontId="15" fillId="2" borderId="36" xfId="0" applyNumberFormat="1" applyFont="1" applyFill="1" applyBorder="1" applyAlignment="1">
      <alignment horizontal="justify" vertical="center" wrapText="1"/>
    </xf>
    <xf numFmtId="0" fontId="15" fillId="2" borderId="28" xfId="0" applyFont="1" applyFill="1" applyBorder="1" applyAlignment="1">
      <alignment horizontal="justify" vertical="center"/>
    </xf>
    <xf numFmtId="168" fontId="15" fillId="2" borderId="29" xfId="0" applyNumberFormat="1" applyFont="1" applyFill="1" applyBorder="1" applyAlignment="1">
      <alignment horizontal="justify" vertical="center" wrapText="1"/>
    </xf>
    <xf numFmtId="0" fontId="15" fillId="2" borderId="12" xfId="0" applyNumberFormat="1" applyFont="1" applyFill="1" applyBorder="1" applyAlignment="1">
      <alignment horizontal="justify" vertical="center" wrapText="1"/>
    </xf>
    <xf numFmtId="168" fontId="15" fillId="2" borderId="43" xfId="0" applyNumberFormat="1" applyFont="1" applyFill="1" applyBorder="1" applyAlignment="1">
      <alignment horizontal="justify" vertical="center" wrapText="1"/>
    </xf>
    <xf numFmtId="168" fontId="15" fillId="2" borderId="45" xfId="0" applyNumberFormat="1" applyFont="1" applyFill="1" applyBorder="1" applyAlignment="1">
      <alignment horizontal="justify" vertical="center" wrapText="1"/>
    </xf>
    <xf numFmtId="168" fontId="15" fillId="0" borderId="10" xfId="0" applyNumberFormat="1" applyFont="1" applyFill="1" applyBorder="1" applyAlignment="1">
      <alignment vertical="center" wrapText="1"/>
    </xf>
    <xf numFmtId="168" fontId="15" fillId="0" borderId="8" xfId="0" applyNumberFormat="1" applyFont="1" applyFill="1" applyBorder="1" applyAlignment="1">
      <alignment vertical="center" wrapText="1"/>
    </xf>
    <xf numFmtId="168" fontId="15" fillId="0" borderId="21" xfId="0" applyNumberFormat="1" applyFont="1" applyFill="1" applyBorder="1" applyAlignment="1">
      <alignment vertical="center" wrapText="1"/>
    </xf>
    <xf numFmtId="171" fontId="15" fillId="0" borderId="38" xfId="0" applyNumberFormat="1" applyFont="1" applyFill="1" applyBorder="1" applyAlignment="1">
      <alignment horizontal="right" vertical="center"/>
    </xf>
    <xf numFmtId="171" fontId="15" fillId="0" borderId="65" xfId="0" applyNumberFormat="1" applyFont="1" applyFill="1" applyBorder="1" applyAlignment="1">
      <alignment horizontal="right" vertical="center"/>
    </xf>
    <xf numFmtId="177" fontId="15" fillId="0" borderId="65" xfId="9" applyNumberFormat="1" applyFont="1" applyFill="1" applyBorder="1" applyAlignment="1">
      <alignment horizontal="right" vertical="center"/>
    </xf>
    <xf numFmtId="171" fontId="15" fillId="0" borderId="25" xfId="0" applyNumberFormat="1" applyFont="1" applyFill="1" applyBorder="1" applyAlignment="1">
      <alignment horizontal="right" vertical="center"/>
    </xf>
    <xf numFmtId="168" fontId="15" fillId="2" borderId="12" xfId="0" applyNumberFormat="1" applyFont="1" applyFill="1" applyBorder="1" applyAlignment="1">
      <alignment horizontal="right" vertical="center" wrapText="1"/>
    </xf>
    <xf numFmtId="3" fontId="15" fillId="2" borderId="12" xfId="0" applyNumberFormat="1" applyFont="1" applyFill="1" applyBorder="1" applyAlignment="1">
      <alignment horizontal="right" vertical="center"/>
    </xf>
    <xf numFmtId="3" fontId="13" fillId="13" borderId="118" xfId="0" applyNumberFormat="1" applyFont="1" applyFill="1" applyBorder="1" applyAlignment="1">
      <alignment horizontal="center" vertical="center" wrapText="1"/>
    </xf>
    <xf numFmtId="175" fontId="11" fillId="21" borderId="28" xfId="10" applyNumberFormat="1" applyFont="1" applyFill="1" applyBorder="1" applyAlignment="1">
      <alignment horizontal="right" vertical="center"/>
    </xf>
    <xf numFmtId="175" fontId="11" fillId="22" borderId="28" xfId="10" applyNumberFormat="1" applyFont="1" applyFill="1" applyBorder="1" applyAlignment="1">
      <alignment horizontal="right" vertical="center"/>
    </xf>
    <xf numFmtId="175" fontId="11" fillId="23" borderId="28" xfId="10" applyNumberFormat="1" applyFont="1" applyFill="1" applyBorder="1" applyAlignment="1">
      <alignment horizontal="right" vertical="center"/>
    </xf>
    <xf numFmtId="175" fontId="11" fillId="24" borderId="28" xfId="10" applyNumberFormat="1" applyFont="1" applyFill="1" applyBorder="1" applyAlignment="1">
      <alignment horizontal="right" vertical="center"/>
    </xf>
    <xf numFmtId="9" fontId="12" fillId="0" borderId="162" xfId="9" applyFont="1" applyFill="1" applyBorder="1" applyAlignment="1">
      <alignment horizontal="center" vertical="center" wrapText="1"/>
    </xf>
    <xf numFmtId="3" fontId="11" fillId="0" borderId="123" xfId="0" applyNumberFormat="1" applyFont="1" applyFill="1" applyBorder="1" applyAlignment="1">
      <alignment horizontal="center" vertical="center"/>
    </xf>
    <xf numFmtId="168" fontId="13" fillId="43" borderId="163" xfId="0" applyNumberFormat="1" applyFont="1" applyFill="1" applyBorder="1" applyAlignment="1">
      <alignment horizontal="left" vertical="center" wrapText="1"/>
    </xf>
    <xf numFmtId="168" fontId="13" fillId="43" borderId="10" xfId="0" applyNumberFormat="1" applyFont="1" applyFill="1" applyBorder="1" applyAlignment="1">
      <alignment horizontal="left" vertical="center" wrapText="1"/>
    </xf>
    <xf numFmtId="168" fontId="13" fillId="43" borderId="10" xfId="0" applyNumberFormat="1" applyFont="1" applyFill="1" applyBorder="1" applyAlignment="1">
      <alignment horizontal="center" vertical="center" wrapText="1"/>
    </xf>
    <xf numFmtId="168" fontId="13" fillId="43" borderId="10" xfId="0" applyNumberFormat="1" applyFont="1" applyFill="1" applyBorder="1" applyAlignment="1">
      <alignment horizontal="right" vertical="center" wrapText="1"/>
    </xf>
    <xf numFmtId="2" fontId="13" fillId="43" borderId="10" xfId="0" applyNumberFormat="1" applyFont="1" applyFill="1" applyBorder="1" applyAlignment="1">
      <alignment horizontal="right" vertical="center"/>
    </xf>
    <xf numFmtId="2" fontId="13" fillId="43" borderId="10" xfId="0" applyNumberFormat="1" applyFont="1" applyFill="1" applyBorder="1" applyAlignment="1">
      <alignment horizontal="center" vertical="center"/>
    </xf>
    <xf numFmtId="3" fontId="13" fillId="43" borderId="10" xfId="0" applyNumberFormat="1" applyFont="1" applyFill="1" applyBorder="1" applyAlignment="1">
      <alignment horizontal="right" vertical="center"/>
    </xf>
    <xf numFmtId="168" fontId="13" fillId="43" borderId="164" xfId="1" applyNumberFormat="1" applyFont="1" applyFill="1" applyBorder="1" applyAlignment="1">
      <alignment horizontal="right" vertical="center" wrapText="1"/>
    </xf>
    <xf numFmtId="175" fontId="15" fillId="0" borderId="10" xfId="10" applyNumberFormat="1" applyFont="1" applyFill="1" applyBorder="1" applyAlignment="1">
      <alignment vertical="center"/>
    </xf>
    <xf numFmtId="175" fontId="15" fillId="46" borderId="47" xfId="10" applyNumberFormat="1" applyFont="1" applyFill="1" applyBorder="1" applyAlignment="1">
      <alignment vertical="center"/>
    </xf>
    <xf numFmtId="175" fontId="15" fillId="46" borderId="12" xfId="10" applyNumberFormat="1" applyFont="1" applyFill="1" applyBorder="1" applyAlignment="1">
      <alignment horizontal="right" vertical="center"/>
    </xf>
    <xf numFmtId="175" fontId="15" fillId="0" borderId="150" xfId="10" applyNumberFormat="1" applyFont="1" applyFill="1" applyBorder="1" applyAlignment="1">
      <alignment horizontal="center" vertical="center"/>
    </xf>
    <xf numFmtId="0" fontId="13" fillId="16" borderId="0" xfId="0" applyFont="1" applyFill="1" applyBorder="1"/>
    <xf numFmtId="0" fontId="13" fillId="16" borderId="0" xfId="0" applyNumberFormat="1" applyFont="1" applyFill="1" applyBorder="1" applyAlignment="1">
      <alignment horizontal="left" vertical="center" wrapText="1"/>
    </xf>
    <xf numFmtId="168" fontId="13" fillId="16" borderId="0" xfId="0" applyNumberFormat="1" applyFont="1" applyFill="1" applyBorder="1" applyAlignment="1">
      <alignment horizontal="right" vertical="center" wrapText="1"/>
    </xf>
    <xf numFmtId="3" fontId="13" fillId="16" borderId="0" xfId="0" applyNumberFormat="1" applyFont="1" applyFill="1" applyBorder="1" applyAlignment="1">
      <alignment horizontal="right" vertical="center"/>
    </xf>
    <xf numFmtId="3" fontId="13" fillId="16" borderId="0" xfId="0" applyNumberFormat="1" applyFont="1" applyFill="1" applyBorder="1" applyAlignment="1">
      <alignment horizontal="center" vertical="center"/>
    </xf>
    <xf numFmtId="175" fontId="13" fillId="16" borderId="0" xfId="10" applyNumberFormat="1" applyFont="1" applyFill="1" applyBorder="1" applyAlignment="1">
      <alignment horizontal="right" vertical="center"/>
    </xf>
    <xf numFmtId="168" fontId="13" fillId="16" borderId="0" xfId="1" applyNumberFormat="1" applyFont="1" applyFill="1" applyBorder="1" applyAlignment="1">
      <alignment horizontal="right" vertical="center" wrapText="1"/>
    </xf>
    <xf numFmtId="3" fontId="13" fillId="0" borderId="0" xfId="0" applyNumberFormat="1" applyFont="1" applyFill="1" applyBorder="1" applyAlignment="1">
      <alignment horizontal="center" vertical="center"/>
    </xf>
    <xf numFmtId="175" fontId="13" fillId="0" borderId="0" xfId="10" applyNumberFormat="1" applyFont="1" applyFill="1" applyBorder="1" applyAlignment="1">
      <alignment horizontal="right" vertical="center"/>
    </xf>
    <xf numFmtId="168" fontId="13" fillId="0" borderId="0" xfId="1" applyNumberFormat="1" applyFont="1" applyFill="1" applyBorder="1" applyAlignment="1">
      <alignment horizontal="right" vertical="center" wrapText="1"/>
    </xf>
    <xf numFmtId="175" fontId="15" fillId="46" borderId="29" xfId="10" applyNumberFormat="1" applyFont="1" applyFill="1" applyBorder="1" applyAlignment="1">
      <alignment horizontal="center" vertical="center"/>
    </xf>
    <xf numFmtId="175" fontId="15" fillId="46" borderId="27" xfId="10" applyNumberFormat="1" applyFont="1" applyFill="1" applyBorder="1" applyAlignment="1">
      <alignment horizontal="right" vertical="center"/>
    </xf>
    <xf numFmtId="175" fontId="15" fillId="46" borderId="29" xfId="10" applyNumberFormat="1" applyFont="1" applyFill="1" applyBorder="1" applyAlignment="1">
      <alignment horizontal="center" vertical="center"/>
    </xf>
    <xf numFmtId="3" fontId="15" fillId="0" borderId="0" xfId="0" applyNumberFormat="1" applyFont="1" applyFill="1" applyBorder="1" applyAlignment="1">
      <alignment horizontal="center" vertical="center" wrapText="1"/>
    </xf>
    <xf numFmtId="3" fontId="15" fillId="0" borderId="43" xfId="0" applyNumberFormat="1" applyFont="1" applyFill="1" applyBorder="1" applyAlignment="1">
      <alignment horizontal="center" vertical="center"/>
    </xf>
    <xf numFmtId="3" fontId="15" fillId="0" borderId="25" xfId="0" applyNumberFormat="1" applyFont="1" applyFill="1" applyBorder="1" applyAlignment="1">
      <alignment horizontal="center" vertical="center"/>
    </xf>
    <xf numFmtId="4" fontId="15" fillId="2" borderId="54" xfId="0" applyNumberFormat="1" applyFont="1" applyFill="1" applyBorder="1" applyAlignment="1">
      <alignment horizontal="center" vertical="center" wrapText="1"/>
    </xf>
    <xf numFmtId="175" fontId="15" fillId="2" borderId="54" xfId="10" applyNumberFormat="1" applyFont="1" applyFill="1" applyBorder="1" applyAlignment="1">
      <alignment horizontal="center" vertical="center"/>
    </xf>
    <xf numFmtId="4" fontId="15" fillId="2" borderId="54" xfId="0" applyNumberFormat="1" applyFont="1" applyFill="1" applyBorder="1" applyAlignment="1">
      <alignment horizontal="center" vertical="center"/>
    </xf>
    <xf numFmtId="9" fontId="15" fillId="0" borderId="25" xfId="0" applyNumberFormat="1" applyFont="1" applyFill="1" applyBorder="1" applyAlignment="1">
      <alignment horizontal="center" vertical="center" wrapText="1"/>
    </xf>
    <xf numFmtId="175" fontId="15" fillId="2" borderId="161" xfId="10" applyNumberFormat="1" applyFont="1" applyFill="1" applyBorder="1" applyAlignment="1">
      <alignment horizontal="center" vertical="center"/>
    </xf>
    <xf numFmtId="175" fontId="15" fillId="2" borderId="149" xfId="10" applyNumberFormat="1" applyFont="1" applyFill="1" applyBorder="1" applyAlignment="1">
      <alignment horizontal="center" vertical="center"/>
    </xf>
    <xf numFmtId="175" fontId="15" fillId="46" borderId="31" xfId="10" applyNumberFormat="1" applyFont="1" applyFill="1" applyBorder="1" applyAlignment="1">
      <alignment horizontal="right" vertical="center"/>
    </xf>
    <xf numFmtId="175" fontId="15" fillId="46" borderId="28" xfId="10" applyNumberFormat="1" applyFont="1" applyFill="1" applyBorder="1" applyAlignment="1">
      <alignment horizontal="right" vertical="center"/>
    </xf>
    <xf numFmtId="175" fontId="15" fillId="46" borderId="34" xfId="10" applyNumberFormat="1" applyFont="1" applyFill="1" applyBorder="1" applyAlignment="1">
      <alignment horizontal="right" vertical="center"/>
    </xf>
    <xf numFmtId="171" fontId="15" fillId="0" borderId="12" xfId="0" applyNumberFormat="1" applyFont="1" applyFill="1" applyBorder="1" applyAlignment="1">
      <alignment horizontal="right" vertical="center"/>
    </xf>
    <xf numFmtId="175" fontId="15" fillId="46" borderId="41" xfId="10" applyNumberFormat="1" applyFont="1" applyFill="1" applyBorder="1" applyAlignment="1">
      <alignment horizontal="right" vertical="center"/>
    </xf>
    <xf numFmtId="175" fontId="15" fillId="46" borderId="42" xfId="10" applyNumberFormat="1" applyFont="1" applyFill="1" applyBorder="1" applyAlignment="1">
      <alignment horizontal="right" vertical="center"/>
    </xf>
    <xf numFmtId="175" fontId="15" fillId="46" borderId="38" xfId="10" applyNumberFormat="1" applyFont="1" applyFill="1" applyBorder="1" applyAlignment="1">
      <alignment horizontal="right" vertical="center"/>
    </xf>
    <xf numFmtId="9" fontId="15" fillId="0" borderId="25" xfId="0" applyNumberFormat="1" applyFont="1" applyFill="1" applyBorder="1" applyAlignment="1">
      <alignment horizontal="right" vertical="center"/>
    </xf>
    <xf numFmtId="0" fontId="6" fillId="0" borderId="25" xfId="0" applyNumberFormat="1" applyFont="1" applyFill="1" applyBorder="1" applyAlignment="1">
      <alignment horizontal="left" vertical="center" wrapText="1"/>
    </xf>
    <xf numFmtId="0" fontId="4" fillId="0" borderId="25" xfId="0" applyNumberFormat="1" applyFont="1" applyFill="1" applyBorder="1" applyAlignment="1">
      <alignment horizontal="left" vertical="center" wrapText="1"/>
    </xf>
    <xf numFmtId="175" fontId="15" fillId="0" borderId="0" xfId="10" applyNumberFormat="1" applyFont="1" applyFill="1" applyBorder="1" applyAlignment="1">
      <alignment horizontal="center" vertical="center"/>
    </xf>
    <xf numFmtId="166" fontId="13" fillId="41" borderId="65" xfId="10" applyFont="1" applyFill="1" applyBorder="1" applyAlignment="1">
      <alignment horizontal="right" vertical="center"/>
    </xf>
    <xf numFmtId="175" fontId="13" fillId="41" borderId="65" xfId="10" applyNumberFormat="1" applyFont="1" applyFill="1" applyBorder="1" applyAlignment="1">
      <alignment horizontal="right" vertical="center"/>
    </xf>
    <xf numFmtId="166" fontId="13" fillId="41" borderId="66" xfId="10" applyFont="1" applyFill="1" applyBorder="1" applyAlignment="1">
      <alignment vertical="center" wrapText="1"/>
    </xf>
    <xf numFmtId="175" fontId="13" fillId="41" borderId="66" xfId="10" applyNumberFormat="1" applyFont="1" applyFill="1" applyBorder="1" applyAlignment="1">
      <alignment vertical="center" wrapText="1"/>
    </xf>
    <xf numFmtId="166" fontId="13" fillId="41" borderId="139" xfId="10" applyFont="1" applyFill="1" applyBorder="1" applyAlignment="1">
      <alignment vertical="center" wrapText="1"/>
    </xf>
    <xf numFmtId="168" fontId="13" fillId="6" borderId="39" xfId="0" applyNumberFormat="1" applyFont="1" applyFill="1" applyBorder="1" applyAlignment="1">
      <alignment horizontal="center" vertical="center" textRotation="90" wrapText="1"/>
    </xf>
    <xf numFmtId="3" fontId="15" fillId="0" borderId="43" xfId="0" applyNumberFormat="1" applyFont="1" applyFill="1" applyBorder="1" applyAlignment="1">
      <alignment horizontal="center" vertical="center"/>
    </xf>
    <xf numFmtId="3" fontId="15" fillId="0" borderId="25" xfId="0" applyNumberFormat="1" applyFont="1" applyFill="1" applyBorder="1" applyAlignment="1">
      <alignment horizontal="center" vertical="center"/>
    </xf>
    <xf numFmtId="3" fontId="15" fillId="0" borderId="39" xfId="0" applyNumberFormat="1" applyFont="1" applyFill="1" applyBorder="1" applyAlignment="1">
      <alignment horizontal="center" vertical="center"/>
    </xf>
    <xf numFmtId="3" fontId="27" fillId="0" borderId="39" xfId="0" applyNumberFormat="1" applyFont="1" applyFill="1" applyBorder="1" applyAlignment="1">
      <alignment horizontal="center" vertical="center" wrapText="1"/>
    </xf>
    <xf numFmtId="168" fontId="15" fillId="0" borderId="65" xfId="0" applyNumberFormat="1" applyFont="1" applyFill="1" applyBorder="1" applyAlignment="1">
      <alignment horizontal="right" vertical="center" wrapText="1"/>
    </xf>
    <xf numFmtId="168" fontId="15" fillId="0" borderId="68" xfId="0" applyNumberFormat="1" applyFont="1" applyFill="1" applyBorder="1" applyAlignment="1">
      <alignment horizontal="right" vertical="center" wrapText="1"/>
    </xf>
    <xf numFmtId="0" fontId="15" fillId="0" borderId="71" xfId="0" applyNumberFormat="1" applyFont="1" applyFill="1" applyBorder="1" applyAlignment="1">
      <alignment horizontal="right" vertical="center" wrapText="1"/>
    </xf>
    <xf numFmtId="0" fontId="15" fillId="0" borderId="65" xfId="0" applyNumberFormat="1" applyFont="1" applyFill="1" applyBorder="1" applyAlignment="1">
      <alignment horizontal="right" vertical="center" wrapText="1"/>
    </xf>
    <xf numFmtId="168" fontId="13" fillId="40" borderId="65" xfId="0" applyNumberFormat="1" applyFont="1" applyFill="1" applyBorder="1" applyAlignment="1">
      <alignment horizontal="right" vertical="center" wrapText="1"/>
    </xf>
    <xf numFmtId="168" fontId="13" fillId="41" borderId="65" xfId="0" applyNumberFormat="1" applyFont="1" applyFill="1" applyBorder="1" applyAlignment="1">
      <alignment horizontal="right" vertical="center" wrapText="1"/>
    </xf>
    <xf numFmtId="0" fontId="15" fillId="0" borderId="129" xfId="0" applyNumberFormat="1" applyFont="1" applyFill="1" applyBorder="1" applyAlignment="1">
      <alignment horizontal="right" vertical="center" wrapText="1"/>
    </xf>
    <xf numFmtId="168" fontId="15" fillId="0" borderId="144" xfId="0" applyNumberFormat="1" applyFont="1" applyFill="1" applyBorder="1" applyAlignment="1">
      <alignment horizontal="right" vertical="center" wrapText="1"/>
    </xf>
    <xf numFmtId="168" fontId="15" fillId="0" borderId="145" xfId="0" applyNumberFormat="1" applyFont="1" applyFill="1" applyBorder="1" applyAlignment="1">
      <alignment horizontal="right" vertical="center" wrapText="1"/>
    </xf>
    <xf numFmtId="9" fontId="15" fillId="0" borderId="25" xfId="9" applyNumberFormat="1" applyFont="1" applyFill="1" applyBorder="1" applyAlignment="1">
      <alignment horizontal="right" vertical="center" wrapText="1"/>
    </xf>
    <xf numFmtId="168" fontId="15" fillId="0" borderId="0" xfId="0" applyNumberFormat="1" applyFont="1" applyFill="1" applyBorder="1" applyAlignment="1">
      <alignment horizontal="justify" vertical="center" wrapText="1"/>
    </xf>
    <xf numFmtId="168"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xf>
    <xf numFmtId="175" fontId="15" fillId="0" borderId="74" xfId="10" applyNumberFormat="1" applyFont="1" applyFill="1" applyBorder="1" applyAlignment="1">
      <alignment vertical="center"/>
    </xf>
    <xf numFmtId="175" fontId="15" fillId="47" borderId="8" xfId="10" applyNumberFormat="1" applyFont="1" applyFill="1" applyBorder="1" applyAlignment="1">
      <alignment horizontal="right" vertical="center"/>
    </xf>
    <xf numFmtId="175" fontId="15" fillId="47" borderId="47" xfId="10" applyNumberFormat="1" applyFont="1" applyFill="1" applyBorder="1" applyAlignment="1">
      <alignment vertical="center"/>
    </xf>
    <xf numFmtId="0" fontId="13" fillId="2" borderId="0" xfId="0" applyFont="1" applyFill="1" applyBorder="1" applyAlignment="1">
      <alignment horizontal="left" vertical="center"/>
    </xf>
    <xf numFmtId="168" fontId="13" fillId="12" borderId="0" xfId="0" applyNumberFormat="1" applyFont="1" applyFill="1" applyBorder="1" applyAlignment="1">
      <alignment horizontal="center" textRotation="90" wrapText="1"/>
    </xf>
    <xf numFmtId="171" fontId="15" fillId="2" borderId="54" xfId="0" applyNumberFormat="1" applyFont="1" applyFill="1" applyBorder="1" applyAlignment="1">
      <alignment horizontal="center" vertical="center"/>
    </xf>
    <xf numFmtId="171" fontId="15" fillId="2" borderId="40" xfId="0" applyNumberFormat="1" applyFont="1" applyFill="1" applyBorder="1" applyAlignment="1">
      <alignment horizontal="center" vertical="center"/>
    </xf>
    <xf numFmtId="168" fontId="15" fillId="0" borderId="51" xfId="1" applyNumberFormat="1" applyFont="1" applyFill="1" applyBorder="1" applyAlignment="1">
      <alignment horizontal="center" vertical="center" textRotation="90" wrapText="1"/>
    </xf>
    <xf numFmtId="168" fontId="15" fillId="0" borderId="57" xfId="1" applyNumberFormat="1" applyFont="1" applyFill="1" applyBorder="1" applyAlignment="1">
      <alignment horizontal="center" textRotation="90" wrapText="1"/>
    </xf>
    <xf numFmtId="168" fontId="15" fillId="0" borderId="57" xfId="1" applyNumberFormat="1" applyFont="1" applyFill="1" applyBorder="1" applyAlignment="1">
      <alignment horizontal="center" vertical="center" textRotation="90" wrapText="1"/>
    </xf>
    <xf numFmtId="175" fontId="15" fillId="0" borderId="174" xfId="10" applyNumberFormat="1" applyFont="1" applyFill="1" applyBorder="1" applyAlignment="1">
      <alignment horizontal="center" vertical="center"/>
    </xf>
    <xf numFmtId="175" fontId="15" fillId="0" borderId="175" xfId="10" applyNumberFormat="1" applyFont="1" applyFill="1" applyBorder="1" applyAlignment="1">
      <alignment horizontal="center" vertical="center"/>
    </xf>
    <xf numFmtId="9" fontId="15" fillId="0" borderId="65" xfId="9" applyFont="1" applyFill="1" applyBorder="1" applyAlignment="1">
      <alignment horizontal="right" vertical="center" wrapText="1"/>
    </xf>
    <xf numFmtId="4" fontId="15" fillId="0" borderId="25" xfId="0" applyNumberFormat="1" applyFont="1" applyFill="1" applyBorder="1" applyAlignment="1">
      <alignment horizontal="right" vertical="center"/>
    </xf>
    <xf numFmtId="177" fontId="15" fillId="0" borderId="12" xfId="9" applyNumberFormat="1" applyFont="1" applyFill="1" applyBorder="1" applyAlignment="1">
      <alignment horizontal="right" vertical="center"/>
    </xf>
    <xf numFmtId="169" fontId="15" fillId="0" borderId="12" xfId="0" applyNumberFormat="1" applyFont="1" applyFill="1" applyBorder="1" applyAlignment="1">
      <alignment horizontal="right" vertical="center" wrapText="1"/>
    </xf>
    <xf numFmtId="177" fontId="15" fillId="0" borderId="12" xfId="0" applyNumberFormat="1" applyFont="1" applyFill="1" applyBorder="1" applyAlignment="1">
      <alignment horizontal="right" vertical="center"/>
    </xf>
    <xf numFmtId="169" fontId="15" fillId="0" borderId="12" xfId="0" applyNumberFormat="1" applyFont="1" applyFill="1" applyBorder="1" applyAlignment="1">
      <alignment horizontal="right" vertical="center"/>
    </xf>
    <xf numFmtId="171" fontId="15" fillId="0" borderId="27" xfId="0" applyNumberFormat="1" applyFont="1" applyFill="1" applyBorder="1" applyAlignment="1">
      <alignment horizontal="right" vertical="center"/>
    </xf>
    <xf numFmtId="171" fontId="15" fillId="0" borderId="29" xfId="0" applyNumberFormat="1" applyFont="1" applyFill="1" applyBorder="1" applyAlignment="1">
      <alignment horizontal="right" vertical="center"/>
    </xf>
    <xf numFmtId="170" fontId="15" fillId="0" borderId="33" xfId="0" applyNumberFormat="1" applyFont="1" applyFill="1" applyBorder="1" applyAlignment="1">
      <alignment horizontal="right" vertical="center" wrapText="1"/>
    </xf>
    <xf numFmtId="170" fontId="15" fillId="0" borderId="33" xfId="0" applyNumberFormat="1" applyFont="1" applyFill="1" applyBorder="1" applyAlignment="1">
      <alignment horizontal="right" vertical="center"/>
    </xf>
    <xf numFmtId="3" fontId="13" fillId="13" borderId="124" xfId="0" applyNumberFormat="1" applyFont="1" applyFill="1" applyBorder="1" applyAlignment="1">
      <alignment horizontal="center" vertical="center" wrapText="1"/>
    </xf>
    <xf numFmtId="3" fontId="13" fillId="13" borderId="125" xfId="0" applyNumberFormat="1" applyFont="1" applyFill="1" applyBorder="1" applyAlignment="1">
      <alignment horizontal="center" vertical="center" wrapText="1"/>
    </xf>
    <xf numFmtId="175" fontId="13" fillId="31" borderId="204" xfId="10" applyNumberFormat="1" applyFont="1" applyFill="1" applyBorder="1" applyAlignment="1">
      <alignment horizontal="center" vertical="center"/>
    </xf>
    <xf numFmtId="175" fontId="13" fillId="31" borderId="205" xfId="10" applyNumberFormat="1" applyFont="1" applyFill="1" applyBorder="1" applyAlignment="1">
      <alignment horizontal="center" vertical="center"/>
    </xf>
    <xf numFmtId="3" fontId="15" fillId="0" borderId="80" xfId="0" applyNumberFormat="1" applyFont="1" applyFill="1" applyBorder="1" applyAlignment="1">
      <alignment horizontal="center" vertical="center" wrapText="1"/>
    </xf>
    <xf numFmtId="3" fontId="15" fillId="0" borderId="81" xfId="0" applyNumberFormat="1" applyFont="1" applyFill="1" applyBorder="1" applyAlignment="1">
      <alignment horizontal="center" vertical="center" wrapText="1"/>
    </xf>
    <xf numFmtId="3" fontId="15" fillId="0" borderId="224" xfId="0" applyNumberFormat="1" applyFont="1" applyFill="1" applyBorder="1" applyAlignment="1">
      <alignment horizontal="center" vertical="center" wrapText="1"/>
    </xf>
    <xf numFmtId="3" fontId="15" fillId="0" borderId="225" xfId="0" applyNumberFormat="1" applyFont="1" applyFill="1" applyBorder="1" applyAlignment="1">
      <alignment horizontal="center" vertical="center" wrapText="1"/>
    </xf>
    <xf numFmtId="3" fontId="15" fillId="0" borderId="82" xfId="0" applyNumberFormat="1" applyFont="1" applyFill="1" applyBorder="1" applyAlignment="1">
      <alignment horizontal="center" vertical="center" wrapText="1"/>
    </xf>
    <xf numFmtId="3" fontId="15" fillId="0" borderId="83" xfId="0" applyNumberFormat="1" applyFont="1" applyFill="1" applyBorder="1" applyAlignment="1">
      <alignment horizontal="center" vertical="center" wrapText="1"/>
    </xf>
    <xf numFmtId="175" fontId="13" fillId="14" borderId="45" xfId="10" applyNumberFormat="1" applyFont="1" applyFill="1" applyBorder="1" applyAlignment="1">
      <alignment horizontal="right" vertical="center"/>
    </xf>
    <xf numFmtId="3" fontId="6" fillId="0" borderId="227" xfId="0" applyNumberFormat="1" applyFont="1" applyFill="1" applyBorder="1" applyAlignment="1">
      <alignment horizontal="center"/>
    </xf>
    <xf numFmtId="0" fontId="11" fillId="0" borderId="101" xfId="0" applyFont="1" applyFill="1" applyBorder="1" applyAlignment="1">
      <alignment horizontal="center" vertical="center" wrapText="1"/>
    </xf>
    <xf numFmtId="168" fontId="15" fillId="0" borderId="25" xfId="1"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textRotation="90" wrapText="1"/>
    </xf>
    <xf numFmtId="0" fontId="15" fillId="0" borderId="23" xfId="0" applyNumberFormat="1" applyFont="1" applyFill="1" applyBorder="1" applyAlignment="1">
      <alignment horizontal="left" vertical="center" wrapText="1"/>
    </xf>
    <xf numFmtId="175" fontId="13" fillId="6" borderId="168" xfId="10" applyNumberFormat="1" applyFont="1" applyFill="1" applyBorder="1" applyAlignment="1">
      <alignment horizontal="right" vertical="center"/>
    </xf>
    <xf numFmtId="175" fontId="13" fillId="6" borderId="39" xfId="10" applyNumberFormat="1" applyFont="1" applyFill="1" applyBorder="1" applyAlignment="1">
      <alignment horizontal="right" vertical="center"/>
    </xf>
    <xf numFmtId="175" fontId="13" fillId="6" borderId="167" xfId="10" applyNumberFormat="1" applyFont="1" applyFill="1" applyBorder="1" applyAlignment="1">
      <alignment horizontal="center" vertical="center"/>
    </xf>
    <xf numFmtId="0" fontId="13" fillId="6" borderId="0" xfId="0" applyNumberFormat="1" applyFont="1" applyFill="1" applyBorder="1" applyAlignment="1">
      <alignment horizontal="left" vertical="center" wrapText="1"/>
    </xf>
    <xf numFmtId="3" fontId="13" fillId="6" borderId="171" xfId="0" applyNumberFormat="1" applyFont="1" applyFill="1" applyBorder="1" applyAlignment="1">
      <alignment horizontal="right" vertical="center"/>
    </xf>
    <xf numFmtId="168" fontId="4" fillId="0" borderId="0" xfId="1" applyNumberFormat="1" applyFont="1" applyFill="1" applyBorder="1" applyAlignment="1">
      <alignment vertical="center" textRotation="90" wrapText="1"/>
    </xf>
    <xf numFmtId="10" fontId="13" fillId="6" borderId="0" xfId="0" applyNumberFormat="1" applyFont="1" applyFill="1" applyBorder="1" applyAlignment="1">
      <alignment horizontal="center" vertical="center"/>
    </xf>
    <xf numFmtId="3" fontId="13" fillId="6" borderId="39" xfId="0" applyNumberFormat="1" applyFont="1" applyFill="1" applyBorder="1" applyAlignment="1">
      <alignment horizontal="right" vertical="center"/>
    </xf>
    <xf numFmtId="3" fontId="13" fillId="6" borderId="167" xfId="0" applyNumberFormat="1" applyFont="1" applyFill="1" applyBorder="1" applyAlignment="1">
      <alignment horizontal="center" vertical="center"/>
    </xf>
    <xf numFmtId="175" fontId="13" fillId="6" borderId="0" xfId="10" applyNumberFormat="1" applyFont="1" applyFill="1" applyBorder="1" applyAlignment="1">
      <alignment horizontal="right" vertical="center"/>
    </xf>
    <xf numFmtId="168" fontId="6" fillId="2" borderId="0" xfId="0" applyNumberFormat="1" applyFont="1" applyFill="1" applyBorder="1" applyAlignment="1">
      <alignment vertical="center"/>
    </xf>
    <xf numFmtId="3" fontId="15" fillId="0" borderId="23" xfId="0" applyNumberFormat="1" applyFont="1" applyFill="1" applyBorder="1" applyAlignment="1">
      <alignment horizontal="center" vertical="center"/>
    </xf>
    <xf numFmtId="3" fontId="13" fillId="6" borderId="229" xfId="0" applyNumberFormat="1" applyFont="1" applyFill="1" applyBorder="1" applyAlignment="1">
      <alignment horizontal="right" vertical="center"/>
    </xf>
    <xf numFmtId="3" fontId="13" fillId="6" borderId="129" xfId="0" applyNumberFormat="1" applyFont="1" applyFill="1" applyBorder="1" applyAlignment="1">
      <alignment horizontal="center" vertical="center"/>
    </xf>
    <xf numFmtId="175" fontId="13" fillId="6" borderId="129" xfId="10" applyNumberFormat="1" applyFont="1" applyFill="1" applyBorder="1" applyAlignment="1">
      <alignment horizontal="right" vertical="center"/>
    </xf>
    <xf numFmtId="175" fontId="13" fillId="6" borderId="229" xfId="10" applyNumberFormat="1" applyFont="1" applyFill="1" applyBorder="1" applyAlignment="1">
      <alignment horizontal="right" vertical="center"/>
    </xf>
    <xf numFmtId="175" fontId="13" fillId="6" borderId="171" xfId="10" applyNumberFormat="1" applyFont="1" applyFill="1" applyBorder="1" applyAlignment="1">
      <alignment horizontal="right" vertical="center"/>
    </xf>
    <xf numFmtId="168" fontId="15" fillId="0" borderId="23" xfId="0" applyNumberFormat="1" applyFont="1" applyFill="1" applyBorder="1" applyAlignment="1">
      <alignment horizontal="left" vertical="center" wrapText="1"/>
    </xf>
    <xf numFmtId="168" fontId="15" fillId="0" borderId="23" xfId="0" applyNumberFormat="1" applyFont="1" applyFill="1" applyBorder="1" applyAlignment="1">
      <alignment horizontal="justify" vertical="center" wrapText="1"/>
    </xf>
    <xf numFmtId="168" fontId="15" fillId="0" borderId="23" xfId="0" applyNumberFormat="1" applyFont="1" applyFill="1" applyBorder="1" applyAlignment="1">
      <alignment horizontal="right" vertical="center" wrapText="1"/>
    </xf>
    <xf numFmtId="175" fontId="15" fillId="0" borderId="23" xfId="10" applyNumberFormat="1" applyFont="1" applyFill="1" applyBorder="1" applyAlignment="1">
      <alignment horizontal="right" vertical="center"/>
    </xf>
    <xf numFmtId="168" fontId="15" fillId="0" borderId="142" xfId="0" applyNumberFormat="1" applyFont="1" applyFill="1" applyBorder="1" applyAlignment="1">
      <alignment horizontal="left" vertical="center" wrapText="1"/>
    </xf>
    <xf numFmtId="168" fontId="15" fillId="0" borderId="142" xfId="0" applyNumberFormat="1" applyFont="1" applyFill="1" applyBorder="1" applyAlignment="1">
      <alignment horizontal="justify" vertical="center" wrapText="1"/>
    </xf>
    <xf numFmtId="0" fontId="15" fillId="0" borderId="142" xfId="0" applyNumberFormat="1" applyFont="1" applyFill="1" applyBorder="1" applyAlignment="1">
      <alignment horizontal="left" vertical="center" wrapText="1"/>
    </xf>
    <xf numFmtId="3" fontId="16" fillId="0" borderId="142" xfId="0" applyNumberFormat="1" applyFont="1" applyBorder="1" applyAlignment="1">
      <alignment horizontal="right"/>
    </xf>
    <xf numFmtId="3" fontId="15" fillId="0" borderId="142" xfId="0" applyNumberFormat="1" applyFont="1" applyFill="1" applyBorder="1" applyAlignment="1">
      <alignment horizontal="center" vertical="center"/>
    </xf>
    <xf numFmtId="175" fontId="15" fillId="0" borderId="142" xfId="10" applyNumberFormat="1" applyFont="1" applyFill="1" applyBorder="1" applyAlignment="1">
      <alignment horizontal="right" vertical="center"/>
    </xf>
    <xf numFmtId="0" fontId="6" fillId="0" borderId="227" xfId="0" applyFont="1" applyFill="1" applyBorder="1" applyAlignment="1">
      <alignment horizontal="left" vertical="center" wrapText="1"/>
    </xf>
    <xf numFmtId="0" fontId="6" fillId="0" borderId="227" xfId="0" applyFont="1" applyFill="1" applyBorder="1" applyAlignment="1">
      <alignment horizontal="justify" vertical="center" wrapText="1"/>
    </xf>
    <xf numFmtId="3" fontId="13" fillId="0" borderId="227" xfId="0" applyNumberFormat="1" applyFont="1" applyFill="1" applyBorder="1" applyAlignment="1">
      <alignment horizontal="right" vertical="center"/>
    </xf>
    <xf numFmtId="168" fontId="13" fillId="4" borderId="39" xfId="0" applyNumberFormat="1" applyFont="1" applyFill="1" applyBorder="1" applyAlignment="1">
      <alignment horizontal="left" vertical="center" wrapText="1"/>
    </xf>
    <xf numFmtId="168" fontId="13" fillId="4" borderId="39" xfId="0" applyNumberFormat="1" applyFont="1" applyFill="1" applyBorder="1" applyAlignment="1">
      <alignment horizontal="justify" vertical="center" wrapText="1"/>
    </xf>
    <xf numFmtId="0" fontId="13" fillId="4" borderId="39" xfId="0" applyNumberFormat="1" applyFont="1" applyFill="1" applyBorder="1" applyAlignment="1">
      <alignment horizontal="left" vertical="center" wrapText="1"/>
    </xf>
    <xf numFmtId="168" fontId="13" fillId="4" borderId="39" xfId="0" applyNumberFormat="1" applyFont="1" applyFill="1" applyBorder="1" applyAlignment="1">
      <alignment horizontal="right" vertical="center" wrapText="1"/>
    </xf>
    <xf numFmtId="3" fontId="13" fillId="4" borderId="39" xfId="0" applyNumberFormat="1" applyFont="1" applyFill="1" applyBorder="1" applyAlignment="1">
      <alignment horizontal="center" vertical="center"/>
    </xf>
    <xf numFmtId="175" fontId="13" fillId="4" borderId="39" xfId="10" applyNumberFormat="1" applyFont="1" applyFill="1" applyBorder="1" applyAlignment="1">
      <alignment horizontal="right" vertical="center"/>
    </xf>
    <xf numFmtId="168" fontId="13" fillId="14" borderId="45" xfId="0" applyNumberFormat="1" applyFont="1" applyFill="1" applyBorder="1" applyAlignment="1">
      <alignment horizontal="left" vertical="center" wrapText="1"/>
    </xf>
    <xf numFmtId="168" fontId="13" fillId="14" borderId="45" xfId="0" applyNumberFormat="1" applyFont="1" applyFill="1" applyBorder="1" applyAlignment="1">
      <alignment horizontal="justify" vertical="center" wrapText="1"/>
    </xf>
    <xf numFmtId="0" fontId="13" fillId="14" borderId="45" xfId="0" applyNumberFormat="1" applyFont="1" applyFill="1" applyBorder="1" applyAlignment="1">
      <alignment horizontal="left" vertical="center" wrapText="1"/>
    </xf>
    <xf numFmtId="168" fontId="13" fillId="14" borderId="45" xfId="0" applyNumberFormat="1" applyFont="1" applyFill="1" applyBorder="1" applyAlignment="1">
      <alignment horizontal="right" vertical="center" wrapText="1"/>
    </xf>
    <xf numFmtId="3" fontId="13" fillId="14" borderId="45" xfId="0" applyNumberFormat="1" applyFont="1" applyFill="1" applyBorder="1" applyAlignment="1">
      <alignment horizontal="center" vertical="center"/>
    </xf>
    <xf numFmtId="168" fontId="13" fillId="14" borderId="45" xfId="1" applyNumberFormat="1" applyFont="1" applyFill="1" applyBorder="1" applyAlignment="1">
      <alignment horizontal="right" vertical="center" wrapText="1"/>
    </xf>
    <xf numFmtId="0" fontId="11" fillId="0" borderId="52" xfId="0" applyFont="1" applyFill="1" applyBorder="1" applyAlignment="1">
      <alignment horizontal="center" vertical="center" wrapText="1"/>
    </xf>
    <xf numFmtId="3" fontId="13" fillId="6" borderId="141" xfId="0" applyNumberFormat="1" applyFont="1" applyFill="1" applyBorder="1" applyAlignment="1">
      <alignment horizontal="center" vertical="center"/>
    </xf>
    <xf numFmtId="175" fontId="13" fillId="6" borderId="141" xfId="10" applyNumberFormat="1" applyFont="1" applyFill="1" applyBorder="1" applyAlignment="1">
      <alignment horizontal="center" vertical="center"/>
    </xf>
    <xf numFmtId="3" fontId="13" fillId="4" borderId="129" xfId="0" applyNumberFormat="1" applyFont="1" applyFill="1" applyBorder="1" applyAlignment="1">
      <alignment horizontal="center" vertical="center"/>
    </xf>
    <xf numFmtId="3" fontId="13" fillId="5" borderId="129" xfId="0" applyNumberFormat="1" applyFont="1" applyFill="1" applyBorder="1" applyAlignment="1">
      <alignment horizontal="center" vertical="center"/>
    </xf>
    <xf numFmtId="3" fontId="13" fillId="6" borderId="141" xfId="0" applyNumberFormat="1" applyFont="1" applyFill="1" applyBorder="1" applyAlignment="1">
      <alignment horizontal="right" vertical="center"/>
    </xf>
    <xf numFmtId="175" fontId="13" fillId="6" borderId="141" xfId="10" applyNumberFormat="1" applyFont="1" applyFill="1" applyBorder="1" applyAlignment="1">
      <alignment horizontal="right" vertical="center"/>
    </xf>
    <xf numFmtId="3" fontId="13" fillId="4" borderId="229" xfId="0" applyNumberFormat="1" applyFont="1" applyFill="1" applyBorder="1" applyAlignment="1">
      <alignment horizontal="right" vertical="center"/>
    </xf>
    <xf numFmtId="3" fontId="13" fillId="5" borderId="229" xfId="0" applyNumberFormat="1" applyFont="1" applyFill="1" applyBorder="1" applyAlignment="1">
      <alignment horizontal="right" vertical="center"/>
    </xf>
    <xf numFmtId="3" fontId="13" fillId="4" borderId="171" xfId="0" applyNumberFormat="1" applyFont="1" applyFill="1" applyBorder="1" applyAlignment="1">
      <alignment horizontal="right" vertical="center"/>
    </xf>
    <xf numFmtId="3" fontId="13" fillId="5" borderId="171" xfId="0" applyNumberFormat="1" applyFont="1" applyFill="1" applyBorder="1" applyAlignment="1">
      <alignment horizontal="right" vertical="center"/>
    </xf>
    <xf numFmtId="0" fontId="13" fillId="6" borderId="140" xfId="0" applyNumberFormat="1" applyFont="1" applyFill="1" applyBorder="1" applyAlignment="1">
      <alignment horizontal="left" vertical="center" wrapText="1"/>
    </xf>
    <xf numFmtId="175" fontId="15" fillId="0" borderId="130" xfId="10" applyNumberFormat="1" applyFont="1" applyFill="1" applyBorder="1" applyAlignment="1">
      <alignment vertical="center"/>
    </xf>
    <xf numFmtId="175" fontId="4" fillId="0" borderId="168" xfId="10" applyNumberFormat="1" applyFont="1" applyFill="1" applyBorder="1" applyAlignment="1">
      <alignment vertical="center"/>
    </xf>
    <xf numFmtId="3" fontId="13" fillId="13" borderId="98" xfId="0" applyNumberFormat="1" applyFont="1" applyFill="1" applyBorder="1" applyAlignment="1">
      <alignment horizontal="center" vertical="center" wrapText="1"/>
    </xf>
    <xf numFmtId="3" fontId="4" fillId="0" borderId="231" xfId="0" applyNumberFormat="1" applyFont="1" applyFill="1" applyBorder="1" applyAlignment="1">
      <alignment horizontal="center" vertical="center" wrapText="1"/>
    </xf>
    <xf numFmtId="3" fontId="11" fillId="0" borderId="122" xfId="0" applyNumberFormat="1" applyFont="1" applyFill="1" applyBorder="1" applyAlignment="1">
      <alignment horizontal="center" vertical="center"/>
    </xf>
    <xf numFmtId="0" fontId="8"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39" xfId="0" applyFont="1" applyFill="1" applyBorder="1" applyAlignment="1">
      <alignment horizontal="justify" vertical="center" wrapText="1"/>
    </xf>
    <xf numFmtId="0" fontId="10" fillId="0" borderId="240" xfId="0" applyFont="1" applyFill="1" applyBorder="1" applyAlignment="1">
      <alignment horizontal="justify" vertical="center" wrapText="1"/>
    </xf>
    <xf numFmtId="3" fontId="7" fillId="0" borderId="241" xfId="0" applyNumberFormat="1" applyFont="1" applyFill="1" applyBorder="1" applyAlignment="1">
      <alignment horizontal="center" vertical="center" wrapText="1"/>
    </xf>
    <xf numFmtId="3" fontId="19" fillId="0" borderId="4" xfId="0" applyNumberFormat="1" applyFont="1" applyFill="1" applyBorder="1" applyAlignment="1">
      <alignment horizontal="right" vertical="center" wrapText="1"/>
    </xf>
    <xf numFmtId="0" fontId="8" fillId="0" borderId="242" xfId="0" applyFont="1" applyFill="1" applyBorder="1" applyAlignment="1">
      <alignment vertical="center" wrapText="1"/>
    </xf>
    <xf numFmtId="0" fontId="6" fillId="0" borderId="243" xfId="0" applyFont="1" applyFill="1" applyBorder="1" applyAlignment="1">
      <alignment vertical="center"/>
    </xf>
    <xf numFmtId="9" fontId="15" fillId="0" borderId="43" xfId="9" applyFont="1" applyFill="1" applyBorder="1" applyAlignment="1">
      <alignment horizontal="right" vertical="center"/>
    </xf>
    <xf numFmtId="4" fontId="15" fillId="0" borderId="43" xfId="9" applyNumberFormat="1" applyFont="1" applyFill="1" applyBorder="1" applyAlignment="1">
      <alignment horizontal="right" vertical="center"/>
    </xf>
    <xf numFmtId="0" fontId="15" fillId="2" borderId="23" xfId="0" applyNumberFormat="1" applyFont="1" applyFill="1" applyBorder="1" applyAlignment="1">
      <alignment horizontal="justify" vertical="center" wrapText="1"/>
    </xf>
    <xf numFmtId="169" fontId="15" fillId="0" borderId="23" xfId="0" applyNumberFormat="1" applyFont="1" applyFill="1" applyBorder="1" applyAlignment="1">
      <alignment horizontal="right" vertical="center" wrapText="1"/>
    </xf>
    <xf numFmtId="168" fontId="15" fillId="8" borderId="84" xfId="0" applyNumberFormat="1" applyFont="1" applyFill="1" applyBorder="1" applyAlignment="1">
      <alignment horizontal="left" vertical="center" wrapText="1"/>
    </xf>
    <xf numFmtId="168" fontId="15" fillId="8" borderId="84" xfId="0" applyNumberFormat="1" applyFont="1" applyFill="1" applyBorder="1" applyAlignment="1">
      <alignment horizontal="justify" vertical="center" wrapText="1"/>
    </xf>
    <xf numFmtId="0" fontId="15" fillId="8" borderId="84" xfId="0" applyNumberFormat="1" applyFont="1" applyFill="1" applyBorder="1" applyAlignment="1">
      <alignment horizontal="left" vertical="center" wrapText="1"/>
    </xf>
    <xf numFmtId="0" fontId="15" fillId="8" borderId="84" xfId="0" applyNumberFormat="1" applyFont="1" applyFill="1" applyBorder="1" applyAlignment="1">
      <alignment horizontal="right" vertical="center" wrapText="1"/>
    </xf>
    <xf numFmtId="9" fontId="15" fillId="8" borderId="84" xfId="9" applyFont="1" applyFill="1" applyBorder="1" applyAlignment="1">
      <alignment horizontal="center" vertical="center"/>
    </xf>
    <xf numFmtId="175" fontId="15" fillId="8" borderId="84" xfId="10" applyNumberFormat="1" applyFont="1" applyFill="1" applyBorder="1" applyAlignment="1">
      <alignment horizontal="right" vertical="center"/>
    </xf>
    <xf numFmtId="0" fontId="17" fillId="0" borderId="244" xfId="0" applyFont="1" applyFill="1" applyBorder="1" applyAlignment="1">
      <alignment horizontal="center" vertical="center"/>
    </xf>
    <xf numFmtId="0" fontId="13" fillId="43" borderId="163" xfId="0" applyNumberFormat="1" applyFont="1" applyFill="1" applyBorder="1" applyAlignment="1">
      <alignment horizontal="left" vertical="center" wrapText="1"/>
    </xf>
    <xf numFmtId="0" fontId="13" fillId="5" borderId="102" xfId="0" applyFont="1" applyFill="1" applyBorder="1" applyAlignment="1">
      <alignment horizontal="left" vertical="center"/>
    </xf>
    <xf numFmtId="168" fontId="13" fillId="5" borderId="39" xfId="0" applyNumberFormat="1" applyFont="1" applyFill="1" applyBorder="1" applyAlignment="1">
      <alignment horizontal="left" vertical="center" wrapText="1"/>
    </xf>
    <xf numFmtId="168" fontId="13" fillId="5" borderId="39" xfId="0" applyNumberFormat="1" applyFont="1" applyFill="1" applyBorder="1" applyAlignment="1">
      <alignment horizontal="justify" vertical="center" wrapText="1"/>
    </xf>
    <xf numFmtId="0" fontId="13" fillId="5" borderId="39" xfId="0" applyNumberFormat="1" applyFont="1" applyFill="1" applyBorder="1" applyAlignment="1">
      <alignment horizontal="left" vertical="center" wrapText="1"/>
    </xf>
    <xf numFmtId="168" fontId="13" fillId="5" borderId="39" xfId="0" applyNumberFormat="1" applyFont="1" applyFill="1" applyBorder="1" applyAlignment="1">
      <alignment horizontal="right" vertical="center" wrapText="1"/>
    </xf>
    <xf numFmtId="3" fontId="13" fillId="5" borderId="39" xfId="0" applyNumberFormat="1" applyFont="1" applyFill="1" applyBorder="1" applyAlignment="1">
      <alignment horizontal="center" vertical="center"/>
    </xf>
    <xf numFmtId="175" fontId="13" fillId="5" borderId="39" xfId="10" applyNumberFormat="1" applyFont="1" applyFill="1" applyBorder="1" applyAlignment="1">
      <alignment horizontal="right" vertical="center"/>
    </xf>
    <xf numFmtId="0" fontId="13" fillId="8" borderId="244" xfId="0" applyFont="1" applyFill="1" applyBorder="1" applyAlignment="1">
      <alignment horizontal="left" vertical="center"/>
    </xf>
    <xf numFmtId="0" fontId="13" fillId="4" borderId="102" xfId="0" applyFont="1" applyFill="1" applyBorder="1" applyAlignment="1">
      <alignment horizontal="left" vertical="center"/>
    </xf>
    <xf numFmtId="3" fontId="13" fillId="13" borderId="256" xfId="0" applyNumberFormat="1" applyFont="1" applyFill="1" applyBorder="1" applyAlignment="1">
      <alignment vertical="center" wrapText="1"/>
    </xf>
    <xf numFmtId="3" fontId="13" fillId="13" borderId="252" xfId="0" applyNumberFormat="1" applyFont="1" applyFill="1" applyBorder="1" applyAlignment="1">
      <alignment vertical="center" wrapText="1"/>
    </xf>
    <xf numFmtId="0" fontId="17" fillId="0" borderId="260" xfId="0" applyFont="1" applyFill="1" applyBorder="1" applyAlignment="1">
      <alignment horizontal="center" vertical="center"/>
    </xf>
    <xf numFmtId="3" fontId="13" fillId="13" borderId="263" xfId="0" applyNumberFormat="1" applyFont="1" applyFill="1" applyBorder="1" applyAlignment="1">
      <alignment horizontal="center" vertical="center" wrapText="1"/>
    </xf>
    <xf numFmtId="3" fontId="13" fillId="13" borderId="261" xfId="0" applyNumberFormat="1" applyFont="1" applyFill="1" applyBorder="1" applyAlignment="1">
      <alignment horizontal="center" vertical="center" wrapText="1"/>
    </xf>
    <xf numFmtId="3" fontId="13" fillId="13" borderId="261" xfId="0" applyNumberFormat="1" applyFont="1" applyFill="1" applyBorder="1" applyAlignment="1">
      <alignment vertical="center" wrapText="1"/>
    </xf>
    <xf numFmtId="3" fontId="13" fillId="13" borderId="262" xfId="0" applyNumberFormat="1" applyFont="1" applyFill="1" applyBorder="1" applyAlignment="1">
      <alignment vertical="center" wrapText="1"/>
    </xf>
    <xf numFmtId="3" fontId="13" fillId="13" borderId="263" xfId="0" applyNumberFormat="1" applyFont="1" applyFill="1" applyBorder="1" applyAlignment="1">
      <alignment vertical="center" wrapText="1"/>
    </xf>
    <xf numFmtId="0" fontId="13" fillId="3" borderId="260" xfId="0" applyFont="1" applyFill="1" applyBorder="1" applyAlignment="1">
      <alignment horizontal="left" vertical="center"/>
    </xf>
    <xf numFmtId="168" fontId="31" fillId="45" borderId="264" xfId="0" applyNumberFormat="1" applyFont="1" applyFill="1" applyBorder="1" applyAlignment="1">
      <alignment horizontal="left" vertical="center" wrapText="1"/>
    </xf>
    <xf numFmtId="175" fontId="13" fillId="45" borderId="268" xfId="10" applyNumberFormat="1" applyFont="1" applyFill="1" applyBorder="1" applyAlignment="1">
      <alignment horizontal="right" vertical="center"/>
    </xf>
    <xf numFmtId="175" fontId="13" fillId="45" borderId="264" xfId="10" applyNumberFormat="1" applyFont="1" applyFill="1" applyBorder="1" applyAlignment="1">
      <alignment horizontal="right" vertical="center"/>
    </xf>
    <xf numFmtId="175" fontId="13" fillId="45" borderId="265" xfId="10" applyNumberFormat="1" applyFont="1" applyFill="1" applyBorder="1" applyAlignment="1">
      <alignment horizontal="right" vertical="center"/>
    </xf>
    <xf numFmtId="0" fontId="13" fillId="4" borderId="245" xfId="0" applyFont="1" applyFill="1" applyBorder="1" applyAlignment="1">
      <alignment horizontal="left" vertical="center"/>
    </xf>
    <xf numFmtId="168" fontId="13" fillId="4" borderId="269" xfId="0" applyNumberFormat="1" applyFont="1" applyFill="1" applyBorder="1" applyAlignment="1">
      <alignment horizontal="left" vertical="center" wrapText="1"/>
    </xf>
    <xf numFmtId="168" fontId="13" fillId="4" borderId="270" xfId="0" applyNumberFormat="1" applyFont="1" applyFill="1" applyBorder="1" applyAlignment="1">
      <alignment horizontal="justify" vertical="center" wrapText="1"/>
    </xf>
    <xf numFmtId="0" fontId="13" fillId="5" borderId="251" xfId="0" applyFont="1" applyFill="1" applyBorder="1" applyAlignment="1">
      <alignment horizontal="left" vertical="center"/>
    </xf>
    <xf numFmtId="168" fontId="13" fillId="5" borderId="271" xfId="0" applyNumberFormat="1" applyFont="1" applyFill="1" applyBorder="1" applyAlignment="1">
      <alignment horizontal="left" vertical="center" wrapText="1"/>
    </xf>
    <xf numFmtId="0" fontId="13" fillId="5" borderId="272" xfId="0" applyFont="1" applyFill="1" applyBorder="1"/>
    <xf numFmtId="0" fontId="13" fillId="4" borderId="273" xfId="0" applyNumberFormat="1" applyFont="1" applyFill="1" applyBorder="1" applyAlignment="1">
      <alignment horizontal="left" vertical="center" wrapText="1"/>
    </xf>
    <xf numFmtId="168" fontId="13" fillId="4" borderId="269" xfId="0" applyNumberFormat="1" applyFont="1" applyFill="1" applyBorder="1" applyAlignment="1">
      <alignment horizontal="right" vertical="center" wrapText="1"/>
    </xf>
    <xf numFmtId="168" fontId="13" fillId="4" borderId="270" xfId="0" applyNumberFormat="1" applyFont="1" applyFill="1" applyBorder="1" applyAlignment="1">
      <alignment horizontal="right" vertical="center" wrapText="1"/>
    </xf>
    <xf numFmtId="0" fontId="13" fillId="5" borderId="274" xfId="0" applyNumberFormat="1" applyFont="1" applyFill="1" applyBorder="1" applyAlignment="1">
      <alignment horizontal="left" vertical="center" wrapText="1"/>
    </xf>
    <xf numFmtId="168" fontId="13" fillId="5" borderId="271" xfId="0" applyNumberFormat="1" applyFont="1" applyFill="1" applyBorder="1" applyAlignment="1">
      <alignment horizontal="right" vertical="center" wrapText="1"/>
    </xf>
    <xf numFmtId="168" fontId="13" fillId="5" borderId="272" xfId="0" applyNumberFormat="1" applyFont="1" applyFill="1" applyBorder="1" applyAlignment="1">
      <alignment horizontal="right" vertical="center" wrapText="1"/>
    </xf>
    <xf numFmtId="3" fontId="13" fillId="4" borderId="257" xfId="0" applyNumberFormat="1" applyFont="1" applyFill="1" applyBorder="1" applyAlignment="1">
      <alignment horizontal="center" vertical="center"/>
    </xf>
    <xf numFmtId="3" fontId="13" fillId="5" borderId="259" xfId="0" applyNumberFormat="1" applyFont="1" applyFill="1" applyBorder="1" applyAlignment="1">
      <alignment horizontal="center" vertical="center"/>
    </xf>
    <xf numFmtId="175" fontId="13" fillId="4" borderId="273" xfId="10" applyNumberFormat="1" applyFont="1" applyFill="1" applyBorder="1" applyAlignment="1">
      <alignment horizontal="right" vertical="center"/>
    </xf>
    <xf numFmtId="175" fontId="13" fillId="4" borderId="275" xfId="10" applyNumberFormat="1" applyFont="1" applyFill="1" applyBorder="1" applyAlignment="1">
      <alignment horizontal="right" vertical="center"/>
    </xf>
    <xf numFmtId="175" fontId="13" fillId="4" borderId="276" xfId="10" applyNumberFormat="1" applyFont="1" applyFill="1" applyBorder="1" applyAlignment="1">
      <alignment horizontal="right" vertical="center"/>
    </xf>
    <xf numFmtId="175" fontId="13" fillId="4" borderId="277" xfId="10" applyNumberFormat="1" applyFont="1" applyFill="1" applyBorder="1" applyAlignment="1">
      <alignment horizontal="right" vertical="center"/>
    </xf>
    <xf numFmtId="175" fontId="13" fillId="5" borderId="274" xfId="10" applyNumberFormat="1" applyFont="1" applyFill="1" applyBorder="1" applyAlignment="1">
      <alignment horizontal="right" vertical="center"/>
    </xf>
    <xf numFmtId="175" fontId="13" fillId="5" borderId="278" xfId="10" applyNumberFormat="1" applyFont="1" applyFill="1" applyBorder="1" applyAlignment="1">
      <alignment horizontal="right" vertical="center"/>
    </xf>
    <xf numFmtId="175" fontId="13" fillId="5" borderId="279" xfId="10" applyNumberFormat="1" applyFont="1" applyFill="1" applyBorder="1" applyAlignment="1">
      <alignment horizontal="right" vertical="center"/>
    </xf>
    <xf numFmtId="175" fontId="13" fillId="5" borderId="280" xfId="10" applyNumberFormat="1" applyFont="1" applyFill="1" applyBorder="1" applyAlignment="1">
      <alignment horizontal="right" vertical="center"/>
    </xf>
    <xf numFmtId="175" fontId="13" fillId="4" borderId="281" xfId="10" applyNumberFormat="1" applyFont="1" applyFill="1" applyBorder="1" applyAlignment="1">
      <alignment horizontal="right" vertical="center"/>
    </xf>
    <xf numFmtId="175" fontId="13" fillId="5" borderId="282" xfId="10" applyNumberFormat="1" applyFont="1" applyFill="1" applyBorder="1" applyAlignment="1">
      <alignment horizontal="right" vertical="center"/>
    </xf>
    <xf numFmtId="0" fontId="13" fillId="6" borderId="245" xfId="0" applyFont="1" applyFill="1" applyBorder="1" applyAlignment="1">
      <alignment horizontal="left" vertical="center"/>
    </xf>
    <xf numFmtId="168" fontId="30" fillId="6" borderId="269" xfId="0" applyNumberFormat="1" applyFont="1" applyFill="1" applyBorder="1" applyAlignment="1">
      <alignment horizontal="center" vertical="center" wrapText="1"/>
    </xf>
    <xf numFmtId="0" fontId="13" fillId="6" borderId="270" xfId="0" applyNumberFormat="1" applyFont="1" applyFill="1" applyBorder="1" applyAlignment="1">
      <alignment horizontal="justify" vertical="center" wrapText="1"/>
    </xf>
    <xf numFmtId="0" fontId="13" fillId="6" borderId="248" xfId="0" applyFont="1" applyFill="1" applyBorder="1" applyAlignment="1">
      <alignment horizontal="left" vertical="center"/>
    </xf>
    <xf numFmtId="0" fontId="15" fillId="0" borderId="285" xfId="0" applyNumberFormat="1" applyFont="1" applyFill="1" applyBorder="1" applyAlignment="1">
      <alignment horizontal="justify" vertical="center" wrapText="1"/>
    </xf>
    <xf numFmtId="168" fontId="30" fillId="6" borderId="230" xfId="0" applyNumberFormat="1" applyFont="1" applyFill="1" applyBorder="1" applyAlignment="1">
      <alignment vertical="center" wrapText="1"/>
    </xf>
    <xf numFmtId="0" fontId="13" fillId="6" borderId="285" xfId="0" applyNumberFormat="1" applyFont="1" applyFill="1" applyBorder="1" applyAlignment="1">
      <alignment horizontal="justify" vertical="center" wrapText="1"/>
    </xf>
    <xf numFmtId="168" fontId="30" fillId="0" borderId="230" xfId="0" applyNumberFormat="1" applyFont="1" applyFill="1" applyBorder="1" applyAlignment="1">
      <alignment horizontal="center" vertical="center" wrapText="1"/>
    </xf>
    <xf numFmtId="0" fontId="13" fillId="6" borderId="251" xfId="0" applyFont="1" applyFill="1" applyBorder="1" applyAlignment="1">
      <alignment horizontal="left" vertical="center"/>
    </xf>
    <xf numFmtId="0" fontId="13" fillId="6" borderId="273" xfId="0" applyNumberFormat="1" applyFont="1" applyFill="1" applyBorder="1" applyAlignment="1">
      <alignment vertical="center" wrapText="1"/>
    </xf>
    <xf numFmtId="1" fontId="13" fillId="6" borderId="269" xfId="9" applyNumberFormat="1" applyFont="1" applyFill="1" applyBorder="1" applyAlignment="1">
      <alignment horizontal="center" vertical="center"/>
    </xf>
    <xf numFmtId="1" fontId="13" fillId="6" borderId="270" xfId="9" applyNumberFormat="1" applyFont="1" applyFill="1" applyBorder="1" applyAlignment="1">
      <alignment horizontal="center" vertical="center"/>
    </xf>
    <xf numFmtId="0" fontId="15" fillId="0" borderId="286" xfId="0" applyNumberFormat="1" applyFont="1" applyFill="1" applyBorder="1" applyAlignment="1">
      <alignment horizontal="left" vertical="center" wrapText="1"/>
    </xf>
    <xf numFmtId="1" fontId="15" fillId="0" borderId="230" xfId="9" applyNumberFormat="1" applyFont="1" applyFill="1" applyBorder="1" applyAlignment="1">
      <alignment horizontal="center" vertical="center"/>
    </xf>
    <xf numFmtId="1" fontId="15" fillId="0" borderId="285" xfId="10" applyNumberFormat="1" applyFont="1" applyFill="1" applyBorder="1" applyAlignment="1">
      <alignment horizontal="center" vertical="center"/>
    </xf>
    <xf numFmtId="0" fontId="13" fillId="6" borderId="286" xfId="0" applyNumberFormat="1" applyFont="1" applyFill="1" applyBorder="1" applyAlignment="1">
      <alignment vertical="center" wrapText="1"/>
    </xf>
    <xf numFmtId="1" fontId="13" fillId="6" borderId="230" xfId="9" applyNumberFormat="1" applyFont="1" applyFill="1" applyBorder="1" applyAlignment="1">
      <alignment horizontal="center" vertical="center"/>
    </xf>
    <xf numFmtId="1" fontId="13" fillId="6" borderId="285" xfId="9" applyNumberFormat="1" applyFont="1" applyFill="1" applyBorder="1" applyAlignment="1">
      <alignment horizontal="center" vertical="center"/>
    </xf>
    <xf numFmtId="1" fontId="13" fillId="6" borderId="230" xfId="9" applyNumberFormat="1" applyFont="1" applyFill="1" applyBorder="1" applyAlignment="1">
      <alignment horizontal="center" vertical="center" wrapText="1"/>
    </xf>
    <xf numFmtId="1" fontId="13" fillId="6" borderId="285" xfId="9" applyNumberFormat="1" applyFont="1" applyFill="1" applyBorder="1" applyAlignment="1">
      <alignment horizontal="center" vertical="center" wrapText="1"/>
    </xf>
    <xf numFmtId="1" fontId="13" fillId="6" borderId="286" xfId="9" applyNumberFormat="1" applyFont="1" applyFill="1" applyBorder="1" applyAlignment="1">
      <alignment vertical="center" wrapText="1"/>
    </xf>
    <xf numFmtId="1" fontId="13" fillId="6" borderId="286" xfId="9" applyNumberFormat="1" applyFont="1" applyFill="1" applyBorder="1" applyAlignment="1">
      <alignment vertical="center"/>
    </xf>
    <xf numFmtId="175" fontId="13" fillId="6" borderId="285" xfId="10" applyNumberFormat="1" applyFont="1" applyFill="1" applyBorder="1" applyAlignment="1">
      <alignment horizontal="center" vertical="center" wrapText="1"/>
    </xf>
    <xf numFmtId="175" fontId="13" fillId="6" borderId="285" xfId="10" applyNumberFormat="1" applyFont="1" applyFill="1" applyBorder="1" applyAlignment="1">
      <alignment horizontal="center" vertical="center"/>
    </xf>
    <xf numFmtId="1" fontId="13" fillId="6" borderId="285" xfId="10" applyNumberFormat="1" applyFont="1" applyFill="1" applyBorder="1" applyAlignment="1">
      <alignment horizontal="center" vertical="center"/>
    </xf>
    <xf numFmtId="0" fontId="15" fillId="0" borderId="286" xfId="0" applyNumberFormat="1" applyFont="1" applyFill="1" applyBorder="1" applyAlignment="1">
      <alignment vertical="center" wrapText="1"/>
    </xf>
    <xf numFmtId="0" fontId="13" fillId="6" borderId="286" xfId="0" applyNumberFormat="1" applyFont="1" applyFill="1" applyBorder="1" applyAlignment="1">
      <alignment horizontal="left" vertical="center" wrapText="1"/>
    </xf>
    <xf numFmtId="3" fontId="11" fillId="6" borderId="257" xfId="0" applyNumberFormat="1" applyFont="1" applyFill="1" applyBorder="1" applyAlignment="1">
      <alignment vertical="center" wrapText="1"/>
    </xf>
    <xf numFmtId="3" fontId="6" fillId="0" borderId="258" xfId="0" applyNumberFormat="1" applyFont="1" applyFill="1" applyBorder="1" applyAlignment="1">
      <alignment horizontal="center" vertical="center" wrapText="1"/>
    </xf>
    <xf numFmtId="3" fontId="11" fillId="6" borderId="258" xfId="0" applyNumberFormat="1" applyFont="1" applyFill="1" applyBorder="1" applyAlignment="1">
      <alignment horizontal="center" vertical="center" wrapText="1"/>
    </xf>
    <xf numFmtId="3" fontId="6" fillId="6" borderId="258" xfId="0" applyNumberFormat="1" applyFont="1" applyFill="1" applyBorder="1" applyAlignment="1">
      <alignment horizontal="center" vertical="center" wrapText="1"/>
    </xf>
    <xf numFmtId="175" fontId="6" fillId="6" borderId="258" xfId="10" applyNumberFormat="1" applyFont="1" applyFill="1" applyBorder="1" applyAlignment="1">
      <alignment horizontal="center" vertical="center" wrapText="1"/>
    </xf>
    <xf numFmtId="175" fontId="6" fillId="0" borderId="258" xfId="10" applyNumberFormat="1" applyFont="1" applyFill="1" applyBorder="1" applyAlignment="1">
      <alignment horizontal="center" vertical="center" wrapText="1"/>
    </xf>
    <xf numFmtId="175" fontId="33" fillId="6" borderId="258" xfId="10" applyNumberFormat="1" applyFont="1" applyFill="1" applyBorder="1" applyAlignment="1">
      <alignment horizontal="center" vertical="center" wrapText="1"/>
    </xf>
    <xf numFmtId="175" fontId="6" fillId="0" borderId="259" xfId="10" applyNumberFormat="1" applyFont="1" applyFill="1" applyBorder="1" applyAlignment="1">
      <alignment horizontal="center" vertical="center" wrapText="1"/>
    </xf>
    <xf numFmtId="175" fontId="13" fillId="6" borderId="273" xfId="10" applyNumberFormat="1" applyFont="1" applyFill="1" applyBorder="1" applyAlignment="1">
      <alignment vertical="center"/>
    </xf>
    <xf numFmtId="175" fontId="13" fillId="6" borderId="275" xfId="10" applyNumberFormat="1" applyFont="1" applyFill="1" applyBorder="1" applyAlignment="1">
      <alignment horizontal="right" vertical="center"/>
    </xf>
    <xf numFmtId="175" fontId="13" fillId="6" borderId="276" xfId="10" applyNumberFormat="1" applyFont="1" applyFill="1" applyBorder="1" applyAlignment="1">
      <alignment horizontal="right" vertical="center"/>
    </xf>
    <xf numFmtId="175" fontId="13" fillId="6" borderId="277" xfId="10" applyNumberFormat="1" applyFont="1" applyFill="1" applyBorder="1" applyAlignment="1">
      <alignment horizontal="right" vertical="center"/>
    </xf>
    <xf numFmtId="175" fontId="13" fillId="0" borderId="287" xfId="10" applyNumberFormat="1" applyFont="1" applyFill="1" applyBorder="1" applyAlignment="1">
      <alignment horizontal="right" vertical="center"/>
    </xf>
    <xf numFmtId="175" fontId="13" fillId="0" borderId="230" xfId="10" applyNumberFormat="1" applyFont="1" applyFill="1" applyBorder="1" applyAlignment="1">
      <alignment horizontal="right" vertical="center"/>
    </xf>
    <xf numFmtId="175" fontId="13" fillId="0" borderId="285" xfId="10" applyNumberFormat="1" applyFont="1" applyFill="1" applyBorder="1" applyAlignment="1">
      <alignment horizontal="right" vertical="center"/>
    </xf>
    <xf numFmtId="175" fontId="13" fillId="6" borderId="286" xfId="10" applyNumberFormat="1" applyFont="1" applyFill="1" applyBorder="1" applyAlignment="1">
      <alignment vertical="center"/>
    </xf>
    <xf numFmtId="175" fontId="13" fillId="6" borderId="287" xfId="10" applyNumberFormat="1" applyFont="1" applyFill="1" applyBorder="1" applyAlignment="1">
      <alignment horizontal="right" vertical="center"/>
    </xf>
    <xf numFmtId="175" fontId="13" fillId="6" borderId="230" xfId="10" applyNumberFormat="1" applyFont="1" applyFill="1" applyBorder="1" applyAlignment="1">
      <alignment horizontal="right" vertical="center"/>
    </xf>
    <xf numFmtId="175" fontId="13" fillId="6" borderId="285" xfId="10" applyNumberFormat="1" applyFont="1" applyFill="1" applyBorder="1" applyAlignment="1">
      <alignment horizontal="right" vertical="center"/>
    </xf>
    <xf numFmtId="168" fontId="13" fillId="6" borderId="230" xfId="1" applyNumberFormat="1" applyFont="1" applyFill="1" applyBorder="1" applyAlignment="1">
      <alignment horizontal="right" vertical="center" wrapText="1"/>
    </xf>
    <xf numFmtId="0" fontId="6" fillId="6" borderId="285" xfId="0" applyFont="1" applyFill="1" applyBorder="1" applyAlignment="1">
      <alignment vertical="center"/>
    </xf>
    <xf numFmtId="168" fontId="13" fillId="0" borderId="230" xfId="1" applyNumberFormat="1" applyFont="1" applyFill="1" applyBorder="1" applyAlignment="1">
      <alignment horizontal="right" vertical="center" wrapText="1"/>
    </xf>
    <xf numFmtId="0" fontId="6" fillId="0" borderId="285" xfId="0" applyFont="1" applyFill="1" applyBorder="1" applyAlignment="1">
      <alignment vertical="center"/>
    </xf>
    <xf numFmtId="164" fontId="36" fillId="6" borderId="286" xfId="13" applyFont="1" applyFill="1" applyBorder="1" applyAlignment="1">
      <alignment vertical="center"/>
    </xf>
    <xf numFmtId="175" fontId="13" fillId="0" borderId="286" xfId="10" applyNumberFormat="1" applyFont="1" applyFill="1" applyBorder="1" applyAlignment="1">
      <alignment horizontal="right" vertical="center"/>
    </xf>
    <xf numFmtId="175" fontId="34" fillId="0" borderId="287" xfId="10" applyNumberFormat="1" applyFont="1" applyFill="1" applyBorder="1" applyAlignment="1">
      <alignment horizontal="right" vertical="center"/>
    </xf>
    <xf numFmtId="175" fontId="13" fillId="0" borderId="286" xfId="10" applyNumberFormat="1" applyFont="1" applyFill="1" applyBorder="1" applyAlignment="1">
      <alignment vertical="center"/>
    </xf>
    <xf numFmtId="175" fontId="13" fillId="6" borderId="286" xfId="10" applyNumberFormat="1" applyFont="1" applyFill="1" applyBorder="1" applyAlignment="1">
      <alignment horizontal="right" vertical="center"/>
    </xf>
    <xf numFmtId="175" fontId="13" fillId="0" borderId="274" xfId="10" applyNumberFormat="1" applyFont="1" applyFill="1" applyBorder="1" applyAlignment="1">
      <alignment horizontal="right" vertical="center"/>
    </xf>
    <xf numFmtId="175" fontId="13" fillId="0" borderId="288" xfId="10" applyNumberFormat="1" applyFont="1" applyFill="1" applyBorder="1" applyAlignment="1">
      <alignment horizontal="right" vertical="center"/>
    </xf>
    <xf numFmtId="175" fontId="13" fillId="0" borderId="271" xfId="10" applyNumberFormat="1" applyFont="1" applyFill="1" applyBorder="1" applyAlignment="1">
      <alignment horizontal="right" vertical="center"/>
    </xf>
    <xf numFmtId="175" fontId="13" fillId="0" borderId="272" xfId="10" applyNumberFormat="1" applyFont="1" applyFill="1" applyBorder="1" applyAlignment="1">
      <alignment horizontal="right" vertical="center"/>
    </xf>
    <xf numFmtId="175" fontId="13" fillId="0" borderId="286" xfId="10" applyNumberFormat="1" applyFont="1" applyFill="1" applyBorder="1" applyAlignment="1">
      <alignment horizontal="center" vertical="center"/>
    </xf>
    <xf numFmtId="175" fontId="13" fillId="0" borderId="230" xfId="10" applyNumberFormat="1" applyFont="1" applyFill="1" applyBorder="1" applyAlignment="1">
      <alignment horizontal="center" vertical="center"/>
    </xf>
    <xf numFmtId="175" fontId="13" fillId="6" borderId="286" xfId="10" applyNumberFormat="1" applyFont="1" applyFill="1" applyBorder="1" applyAlignment="1">
      <alignment horizontal="center" vertical="center"/>
    </xf>
    <xf numFmtId="175" fontId="13" fillId="6" borderId="230" xfId="10" applyNumberFormat="1" applyFont="1" applyFill="1" applyBorder="1" applyAlignment="1">
      <alignment horizontal="center" vertical="center"/>
    </xf>
    <xf numFmtId="0" fontId="6" fillId="6" borderId="286" xfId="0" applyFont="1" applyFill="1" applyBorder="1" applyAlignment="1">
      <alignment vertical="center"/>
    </xf>
    <xf numFmtId="0" fontId="6" fillId="6" borderId="230" xfId="0" applyFont="1" applyFill="1" applyBorder="1" applyAlignment="1">
      <alignment vertical="center"/>
    </xf>
    <xf numFmtId="0" fontId="6" fillId="0" borderId="286" xfId="0" applyFont="1" applyFill="1" applyBorder="1" applyAlignment="1">
      <alignment vertical="center"/>
    </xf>
    <xf numFmtId="0" fontId="6" fillId="0" borderId="230" xfId="0" applyFont="1" applyFill="1" applyBorder="1" applyAlignment="1">
      <alignment vertical="center"/>
    </xf>
    <xf numFmtId="175" fontId="13" fillId="0" borderId="274" xfId="10" applyNumberFormat="1" applyFont="1" applyFill="1" applyBorder="1" applyAlignment="1">
      <alignment horizontal="center" vertical="center"/>
    </xf>
    <xf numFmtId="175" fontId="13" fillId="0" borderId="271" xfId="10" applyNumberFormat="1" applyFont="1" applyFill="1" applyBorder="1" applyAlignment="1">
      <alignment horizontal="center" vertical="center"/>
    </xf>
    <xf numFmtId="175" fontId="13" fillId="6" borderId="281" xfId="10" applyNumberFormat="1" applyFont="1" applyFill="1" applyBorder="1" applyAlignment="1">
      <alignment horizontal="right" vertical="center"/>
    </xf>
    <xf numFmtId="0" fontId="14" fillId="0" borderId="285" xfId="0" applyFont="1" applyFill="1" applyBorder="1" applyAlignment="1">
      <alignment vertical="center" textRotation="90" wrapText="1"/>
    </xf>
    <xf numFmtId="168" fontId="14" fillId="0" borderId="267" xfId="1" applyNumberFormat="1" applyFont="1" applyFill="1" applyBorder="1" applyAlignment="1">
      <alignment horizontal="center" vertical="center" textRotation="90" wrapText="1"/>
    </xf>
    <xf numFmtId="168" fontId="14" fillId="0" borderId="0" xfId="1" applyNumberFormat="1" applyFont="1" applyFill="1" applyBorder="1" applyAlignment="1">
      <alignment horizontal="center" vertical="center" textRotation="90" wrapText="1"/>
    </xf>
    <xf numFmtId="168" fontId="14" fillId="0" borderId="283" xfId="1" applyNumberFormat="1" applyFont="1" applyFill="1" applyBorder="1" applyAlignment="1">
      <alignment horizontal="center" vertical="center" textRotation="90" wrapText="1"/>
    </xf>
    <xf numFmtId="168" fontId="14" fillId="0" borderId="284" xfId="1" applyNumberFormat="1" applyFont="1" applyFill="1" applyBorder="1" applyAlignment="1">
      <alignment horizontal="center" vertical="center" textRotation="90" wrapText="1"/>
    </xf>
    <xf numFmtId="168" fontId="14" fillId="0" borderId="289" xfId="1" applyNumberFormat="1" applyFont="1" applyFill="1" applyBorder="1" applyAlignment="1">
      <alignment horizontal="center" vertical="center" textRotation="90" wrapText="1"/>
    </xf>
    <xf numFmtId="0" fontId="14" fillId="0" borderId="285" xfId="0" applyFont="1" applyFill="1" applyBorder="1" applyAlignment="1">
      <alignment horizontal="center" vertical="center" textRotation="90" wrapText="1"/>
    </xf>
    <xf numFmtId="168" fontId="14" fillId="0" borderId="285" xfId="1" applyNumberFormat="1" applyFont="1" applyFill="1" applyBorder="1" applyAlignment="1">
      <alignment horizontal="center" vertical="center" textRotation="90" wrapText="1"/>
    </xf>
    <xf numFmtId="168" fontId="14" fillId="0" borderId="272" xfId="1" applyNumberFormat="1" applyFont="1" applyFill="1" applyBorder="1" applyAlignment="1">
      <alignment horizontal="center" vertical="center" textRotation="90" wrapText="1"/>
    </xf>
    <xf numFmtId="3" fontId="15" fillId="0" borderId="43" xfId="0" applyNumberFormat="1" applyFont="1" applyFill="1" applyBorder="1" applyAlignment="1">
      <alignment horizontal="center" vertical="center"/>
    </xf>
    <xf numFmtId="3" fontId="15" fillId="0" borderId="45" xfId="0" applyNumberFormat="1" applyFont="1" applyFill="1" applyBorder="1" applyAlignment="1">
      <alignment horizontal="center" vertical="center"/>
    </xf>
    <xf numFmtId="3" fontId="15" fillId="0" borderId="130" xfId="0" applyNumberFormat="1" applyFont="1" applyFill="1" applyBorder="1" applyAlignment="1">
      <alignment horizontal="center" vertical="center"/>
    </xf>
    <xf numFmtId="3" fontId="15" fillId="0" borderId="131" xfId="0" applyNumberFormat="1" applyFont="1" applyFill="1" applyBorder="1" applyAlignment="1">
      <alignment horizontal="center" vertical="center"/>
    </xf>
    <xf numFmtId="3" fontId="15" fillId="0" borderId="39" xfId="0" applyNumberFormat="1" applyFont="1" applyFill="1" applyBorder="1" applyAlignment="1">
      <alignment horizontal="center" vertical="center"/>
    </xf>
    <xf numFmtId="3" fontId="15" fillId="0" borderId="25" xfId="0" applyNumberFormat="1" applyFont="1" applyFill="1" applyBorder="1" applyAlignment="1">
      <alignment horizontal="center" vertical="center"/>
    </xf>
    <xf numFmtId="3" fontId="15" fillId="0" borderId="23" xfId="0" applyNumberFormat="1" applyFont="1" applyFill="1" applyBorder="1" applyAlignment="1">
      <alignment horizontal="center" vertical="center" wrapText="1"/>
    </xf>
    <xf numFmtId="3" fontId="15" fillId="0" borderId="39" xfId="0" applyNumberFormat="1" applyFont="1" applyFill="1" applyBorder="1" applyAlignment="1">
      <alignment horizontal="center" vertical="center" wrapText="1"/>
    </xf>
    <xf numFmtId="175" fontId="15" fillId="0" borderId="23" xfId="10" applyNumberFormat="1" applyFont="1" applyFill="1" applyBorder="1" applyAlignment="1">
      <alignment horizontal="center" vertical="center"/>
    </xf>
    <xf numFmtId="175" fontId="15" fillId="0" borderId="84" xfId="10" applyNumberFormat="1" applyFont="1" applyFill="1" applyBorder="1" applyAlignment="1">
      <alignment horizontal="center" vertical="center"/>
    </xf>
    <xf numFmtId="175" fontId="15" fillId="0" borderId="39" xfId="10" applyNumberFormat="1" applyFont="1" applyFill="1" applyBorder="1" applyAlignment="1">
      <alignment horizontal="center" vertical="center"/>
    </xf>
    <xf numFmtId="168" fontId="30" fillId="0" borderId="230" xfId="0" applyNumberFormat="1" applyFont="1" applyFill="1" applyBorder="1" applyAlignment="1">
      <alignment horizontal="center" vertical="center" wrapText="1"/>
    </xf>
    <xf numFmtId="1" fontId="15" fillId="0" borderId="230" xfId="9" applyNumberFormat="1" applyFont="1" applyFill="1" applyBorder="1" applyAlignment="1">
      <alignment horizontal="center" vertical="center"/>
    </xf>
    <xf numFmtId="1" fontId="15" fillId="0" borderId="285" xfId="10" applyNumberFormat="1" applyFont="1" applyFill="1" applyBorder="1" applyAlignment="1">
      <alignment horizontal="center" vertical="center"/>
    </xf>
    <xf numFmtId="1" fontId="15" fillId="0" borderId="271" xfId="9" applyNumberFormat="1" applyFont="1" applyFill="1" applyBorder="1" applyAlignment="1">
      <alignment horizontal="center" vertical="center"/>
    </xf>
    <xf numFmtId="1" fontId="15" fillId="0" borderId="272" xfId="10" applyNumberFormat="1" applyFont="1" applyFill="1" applyBorder="1" applyAlignment="1">
      <alignment horizontal="center" vertical="center"/>
    </xf>
    <xf numFmtId="3" fontId="6" fillId="0" borderId="258" xfId="0" applyNumberFormat="1" applyFont="1" applyFill="1" applyBorder="1" applyAlignment="1">
      <alignment horizontal="center" vertical="center" wrapText="1"/>
    </xf>
    <xf numFmtId="175" fontId="6" fillId="0" borderId="258" xfId="10" applyNumberFormat="1" applyFont="1" applyFill="1" applyBorder="1" applyAlignment="1">
      <alignment horizontal="center" vertical="center" wrapText="1"/>
    </xf>
    <xf numFmtId="175" fontId="11" fillId="0" borderId="258" xfId="10" applyNumberFormat="1" applyFont="1" applyFill="1" applyBorder="1" applyAlignment="1">
      <alignment horizontal="center" vertical="center" wrapText="1"/>
    </xf>
    <xf numFmtId="168" fontId="30" fillId="0" borderId="271" xfId="0" applyNumberFormat="1" applyFont="1" applyFill="1" applyBorder="1" applyAlignment="1">
      <alignment horizontal="center" vertical="center" wrapText="1"/>
    </xf>
    <xf numFmtId="0" fontId="15" fillId="0" borderId="285" xfId="0" applyNumberFormat="1" applyFont="1" applyFill="1" applyBorder="1" applyAlignment="1">
      <alignment horizontal="left" vertical="center" wrapText="1"/>
    </xf>
    <xf numFmtId="0" fontId="15" fillId="0" borderId="272" xfId="0" applyNumberFormat="1" applyFont="1" applyFill="1" applyBorder="1" applyAlignment="1">
      <alignment horizontal="left" vertical="center" wrapText="1"/>
    </xf>
    <xf numFmtId="0" fontId="15" fillId="0" borderId="286" xfId="0" applyNumberFormat="1" applyFont="1" applyFill="1" applyBorder="1" applyAlignment="1">
      <alignment horizontal="left" vertical="center" wrapText="1"/>
    </xf>
    <xf numFmtId="0" fontId="15" fillId="0" borderId="274" xfId="0" applyNumberFormat="1" applyFont="1" applyFill="1" applyBorder="1" applyAlignment="1">
      <alignment horizontal="left" vertical="center" wrapText="1"/>
    </xf>
    <xf numFmtId="0" fontId="15" fillId="0" borderId="285" xfId="0" applyNumberFormat="1" applyFont="1" applyFill="1" applyBorder="1" applyAlignment="1">
      <alignment horizontal="justify" vertical="center" wrapText="1"/>
    </xf>
    <xf numFmtId="168" fontId="12" fillId="0" borderId="247" xfId="0" applyNumberFormat="1" applyFont="1" applyFill="1" applyBorder="1" applyAlignment="1">
      <alignment horizontal="center" vertical="center" wrapText="1"/>
    </xf>
    <xf numFmtId="168" fontId="12" fillId="0" borderId="250" xfId="0" applyNumberFormat="1" applyFont="1" applyFill="1" applyBorder="1" applyAlignment="1">
      <alignment horizontal="center" vertical="center" wrapText="1"/>
    </xf>
    <xf numFmtId="168" fontId="12" fillId="0" borderId="253" xfId="0" applyNumberFormat="1" applyFont="1" applyFill="1" applyBorder="1" applyAlignment="1">
      <alignment horizontal="center" vertical="center" wrapText="1"/>
    </xf>
    <xf numFmtId="168" fontId="12" fillId="0" borderId="118" xfId="0" applyNumberFormat="1" applyFont="1" applyFill="1" applyBorder="1" applyAlignment="1">
      <alignment horizontal="center" vertical="center" wrapText="1"/>
    </xf>
    <xf numFmtId="168" fontId="12" fillId="0" borderId="262" xfId="0" applyNumberFormat="1" applyFont="1" applyFill="1" applyBorder="1" applyAlignment="1">
      <alignment horizontal="center" vertical="center" wrapText="1"/>
    </xf>
    <xf numFmtId="168" fontId="13" fillId="19" borderId="29" xfId="0" applyNumberFormat="1" applyFont="1" applyFill="1" applyBorder="1" applyAlignment="1">
      <alignment horizontal="center" vertical="center" textRotation="90" wrapText="1"/>
    </xf>
    <xf numFmtId="168" fontId="13" fillId="19" borderId="56" xfId="0" applyNumberFormat="1" applyFont="1" applyFill="1" applyBorder="1" applyAlignment="1">
      <alignment horizontal="center" vertical="center" textRotation="90" wrapText="1"/>
    </xf>
    <xf numFmtId="168" fontId="13" fillId="19" borderId="57" xfId="0" applyNumberFormat="1" applyFont="1" applyFill="1" applyBorder="1" applyAlignment="1">
      <alignment horizontal="center" vertical="center" textRotation="90" wrapText="1"/>
    </xf>
    <xf numFmtId="168" fontId="13" fillId="16" borderId="169" xfId="0" applyNumberFormat="1" applyFont="1" applyFill="1" applyBorder="1" applyAlignment="1">
      <alignment horizontal="center" vertical="center" textRotation="90" wrapText="1"/>
    </xf>
    <xf numFmtId="168" fontId="13" fillId="16" borderId="0" xfId="0" applyNumberFormat="1" applyFont="1" applyFill="1" applyBorder="1" applyAlignment="1">
      <alignment horizontal="center" vertical="center" textRotation="90" wrapText="1"/>
    </xf>
    <xf numFmtId="3" fontId="15" fillId="0" borderId="69"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3" fontId="15" fillId="0" borderId="150" xfId="0" applyNumberFormat="1" applyFont="1" applyFill="1" applyBorder="1" applyAlignment="1">
      <alignment horizontal="center" vertical="center" wrapText="1"/>
    </xf>
    <xf numFmtId="168" fontId="14" fillId="0" borderId="254" xfId="0" applyNumberFormat="1" applyFont="1" applyFill="1" applyBorder="1" applyAlignment="1">
      <alignment horizontal="center" vertical="center" wrapText="1"/>
    </xf>
    <xf numFmtId="168" fontId="14" fillId="0" borderId="255" xfId="0" applyNumberFormat="1" applyFont="1" applyFill="1" applyBorder="1" applyAlignment="1">
      <alignment horizontal="center" vertical="center" wrapText="1"/>
    </xf>
    <xf numFmtId="168" fontId="14" fillId="0" borderId="256" xfId="0" applyNumberFormat="1" applyFont="1" applyFill="1" applyBorder="1" applyAlignment="1">
      <alignment horizontal="center" vertical="center" wrapText="1"/>
    </xf>
    <xf numFmtId="168" fontId="14" fillId="0" borderId="118" xfId="0" applyNumberFormat="1" applyFont="1" applyFill="1" applyBorder="1" applyAlignment="1">
      <alignment horizontal="center" vertical="center" wrapText="1"/>
    </xf>
    <xf numFmtId="168" fontId="14" fillId="0" borderId="263" xfId="0" applyNumberFormat="1" applyFont="1" applyFill="1" applyBorder="1" applyAlignment="1">
      <alignment horizontal="center" vertical="center" wrapText="1"/>
    </xf>
    <xf numFmtId="168" fontId="12" fillId="0" borderId="246" xfId="0" applyNumberFormat="1" applyFont="1" applyFill="1" applyBorder="1" applyAlignment="1">
      <alignment horizontal="center" vertical="center" wrapText="1"/>
    </xf>
    <xf numFmtId="168" fontId="12" fillId="0" borderId="249" xfId="0" applyNumberFormat="1" applyFont="1" applyFill="1" applyBorder="1" applyAlignment="1">
      <alignment horizontal="center" vertical="center" wrapText="1"/>
    </xf>
    <xf numFmtId="168" fontId="12" fillId="0" borderId="252" xfId="0" applyNumberFormat="1" applyFont="1" applyFill="1" applyBorder="1" applyAlignment="1">
      <alignment horizontal="center" vertical="center" wrapText="1"/>
    </xf>
    <xf numFmtId="168" fontId="12" fillId="0" borderId="261" xfId="0" applyNumberFormat="1" applyFont="1" applyFill="1" applyBorder="1" applyAlignment="1">
      <alignment horizontal="center" vertical="center" wrapText="1"/>
    </xf>
    <xf numFmtId="3" fontId="13" fillId="0" borderId="232" xfId="0" applyNumberFormat="1" applyFont="1" applyFill="1" applyBorder="1" applyAlignment="1">
      <alignment horizontal="center" vertical="center" wrapText="1"/>
    </xf>
    <xf numFmtId="3" fontId="13" fillId="0" borderId="98" xfId="0" applyNumberFormat="1" applyFont="1" applyFill="1" applyBorder="1" applyAlignment="1">
      <alignment horizontal="center" vertical="center" wrapText="1"/>
    </xf>
    <xf numFmtId="3" fontId="13" fillId="0" borderId="233" xfId="0" applyNumberFormat="1" applyFont="1" applyFill="1" applyBorder="1" applyAlignment="1">
      <alignment horizontal="center" vertical="center" wrapText="1"/>
    </xf>
    <xf numFmtId="3" fontId="13" fillId="0" borderId="118" xfId="0" applyNumberFormat="1" applyFont="1" applyFill="1" applyBorder="1" applyAlignment="1">
      <alignment horizontal="center" vertical="center" wrapText="1"/>
    </xf>
    <xf numFmtId="3" fontId="13" fillId="0" borderId="234" xfId="0" applyNumberFormat="1" applyFont="1" applyFill="1" applyBorder="1" applyAlignment="1">
      <alignment horizontal="center" vertical="center" wrapText="1"/>
    </xf>
    <xf numFmtId="3" fontId="13" fillId="0" borderId="257" xfId="0" applyNumberFormat="1" applyFont="1" applyFill="1" applyBorder="1" applyAlignment="1">
      <alignment horizontal="center" vertical="center" wrapText="1"/>
    </xf>
    <xf numFmtId="3" fontId="13" fillId="0" borderId="258" xfId="0" applyNumberFormat="1" applyFont="1" applyFill="1" applyBorder="1" applyAlignment="1">
      <alignment horizontal="center" vertical="center" wrapText="1"/>
    </xf>
    <xf numFmtId="3" fontId="13" fillId="0" borderId="259" xfId="0" applyNumberFormat="1" applyFont="1" applyFill="1" applyBorder="1" applyAlignment="1">
      <alignment horizontal="center" vertical="center" wrapText="1"/>
    </xf>
    <xf numFmtId="3" fontId="13" fillId="0" borderId="235" xfId="0" applyNumberFormat="1" applyFont="1" applyFill="1" applyBorder="1" applyAlignment="1">
      <alignment horizontal="center" vertical="center" wrapText="1"/>
    </xf>
    <xf numFmtId="3" fontId="15" fillId="0" borderId="126" xfId="0" applyNumberFormat="1" applyFont="1" applyFill="1" applyBorder="1" applyAlignment="1">
      <alignment horizontal="center" vertical="center"/>
    </xf>
    <xf numFmtId="3" fontId="15" fillId="0" borderId="127" xfId="0" applyNumberFormat="1" applyFont="1" applyFill="1" applyBorder="1" applyAlignment="1">
      <alignment horizontal="center" vertical="center"/>
    </xf>
    <xf numFmtId="3" fontId="15" fillId="2" borderId="127" xfId="0" applyNumberFormat="1" applyFont="1" applyFill="1" applyBorder="1" applyAlignment="1">
      <alignment horizontal="center" vertical="center" wrapText="1"/>
    </xf>
    <xf numFmtId="3" fontId="15" fillId="0" borderId="95" xfId="0" applyNumberFormat="1" applyFont="1" applyFill="1" applyBorder="1" applyAlignment="1">
      <alignment horizontal="center" vertical="center" wrapText="1"/>
    </xf>
    <xf numFmtId="4" fontId="15" fillId="2" borderId="40"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0" fontId="15" fillId="0" borderId="41" xfId="0" applyFont="1" applyFill="1" applyBorder="1" applyAlignment="1">
      <alignment horizontal="left" vertical="center" wrapText="1"/>
    </xf>
    <xf numFmtId="0" fontId="18" fillId="0" borderId="41" xfId="0" applyFont="1" applyFill="1" applyBorder="1" applyAlignment="1">
      <alignment horizontal="left" vertical="center" wrapText="1"/>
    </xf>
    <xf numFmtId="168" fontId="15" fillId="0" borderId="41" xfId="0" applyNumberFormat="1" applyFont="1" applyFill="1" applyBorder="1" applyAlignment="1">
      <alignment horizontal="left" vertical="center" wrapText="1"/>
    </xf>
    <xf numFmtId="0" fontId="15" fillId="0" borderId="41" xfId="0" applyFont="1" applyFill="1" applyBorder="1" applyAlignment="1">
      <alignment horizontal="justify" vertical="center"/>
    </xf>
    <xf numFmtId="3" fontId="15" fillId="0" borderId="140" xfId="0" applyNumberFormat="1" applyFont="1" applyFill="1" applyBorder="1" applyAlignment="1">
      <alignment horizontal="center" vertical="center" wrapText="1"/>
    </xf>
    <xf numFmtId="3" fontId="15" fillId="0" borderId="141" xfId="0" applyNumberFormat="1"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3" fontId="15" fillId="0" borderId="54" xfId="0" applyNumberFormat="1" applyFont="1" applyFill="1" applyBorder="1" applyAlignment="1">
      <alignment horizontal="center" vertical="center" wrapText="1"/>
    </xf>
    <xf numFmtId="3" fontId="15" fillId="0" borderId="55" xfId="0" applyNumberFormat="1" applyFont="1" applyFill="1" applyBorder="1" applyAlignment="1">
      <alignment horizontal="center" vertical="center" wrapText="1"/>
    </xf>
    <xf numFmtId="168" fontId="15" fillId="2" borderId="41" xfId="0" applyNumberFormat="1" applyFont="1" applyFill="1" applyBorder="1" applyAlignment="1">
      <alignment horizontal="left" vertical="center" wrapText="1"/>
    </xf>
    <xf numFmtId="9" fontId="15" fillId="0" borderId="91" xfId="9" applyFont="1" applyFill="1" applyBorder="1" applyAlignment="1">
      <alignment horizontal="center" vertical="center" wrapText="1"/>
    </xf>
    <xf numFmtId="9" fontId="15" fillId="0" borderId="93" xfId="9" applyFont="1" applyFill="1" applyBorder="1" applyAlignment="1">
      <alignment horizontal="center" vertical="center" wrapText="1"/>
    </xf>
    <xf numFmtId="9" fontId="15" fillId="0" borderId="92" xfId="9" applyFont="1" applyFill="1" applyBorder="1" applyAlignment="1">
      <alignment horizontal="center" vertical="center" wrapText="1"/>
    </xf>
    <xf numFmtId="9" fontId="15" fillId="0" borderId="91" xfId="9" applyFont="1" applyFill="1" applyBorder="1" applyAlignment="1">
      <alignment horizontal="center" vertical="center"/>
    </xf>
    <xf numFmtId="9" fontId="15" fillId="0" borderId="93" xfId="9" applyFont="1" applyFill="1" applyBorder="1" applyAlignment="1">
      <alignment horizontal="center" vertical="center"/>
    </xf>
    <xf numFmtId="9" fontId="15" fillId="0" borderId="92" xfId="9" applyFont="1" applyFill="1" applyBorder="1" applyAlignment="1">
      <alignment horizontal="center" vertical="center"/>
    </xf>
    <xf numFmtId="175" fontId="15" fillId="0" borderId="91" xfId="10" applyNumberFormat="1" applyFont="1" applyFill="1" applyBorder="1" applyAlignment="1">
      <alignment horizontal="center" vertical="center"/>
    </xf>
    <xf numFmtId="175" fontId="15" fillId="0" borderId="93" xfId="10" applyNumberFormat="1" applyFont="1" applyFill="1" applyBorder="1" applyAlignment="1">
      <alignment horizontal="center" vertical="center"/>
    </xf>
    <xf numFmtId="175" fontId="15" fillId="0" borderId="92" xfId="10" applyNumberFormat="1" applyFont="1" applyFill="1" applyBorder="1" applyAlignment="1">
      <alignment horizontal="center" vertical="center"/>
    </xf>
    <xf numFmtId="175" fontId="15" fillId="46" borderId="91" xfId="10" applyNumberFormat="1" applyFont="1" applyFill="1" applyBorder="1" applyAlignment="1">
      <alignment horizontal="center" vertical="center"/>
    </xf>
    <xf numFmtId="175" fontId="15" fillId="46" borderId="93" xfId="10" applyNumberFormat="1" applyFont="1" applyFill="1" applyBorder="1" applyAlignment="1">
      <alignment horizontal="center" vertical="center"/>
    </xf>
    <xf numFmtId="175" fontId="15" fillId="46" borderId="92" xfId="10" applyNumberFormat="1" applyFont="1" applyFill="1" applyBorder="1" applyAlignment="1">
      <alignment horizontal="center" vertical="center"/>
    </xf>
    <xf numFmtId="3" fontId="15" fillId="0" borderId="29"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3" fontId="15" fillId="0" borderId="58" xfId="0" applyNumberFormat="1" applyFont="1" applyFill="1" applyBorder="1" applyAlignment="1">
      <alignment horizontal="center" vertical="center"/>
    </xf>
    <xf numFmtId="175" fontId="15" fillId="0" borderId="29" xfId="10" applyNumberFormat="1" applyFont="1" applyFill="1" applyBorder="1" applyAlignment="1">
      <alignment horizontal="center" vertical="center"/>
    </xf>
    <xf numFmtId="175" fontId="15" fillId="0" borderId="57" xfId="10" applyNumberFormat="1" applyFont="1" applyFill="1" applyBorder="1" applyAlignment="1">
      <alignment horizontal="center" vertical="center"/>
    </xf>
    <xf numFmtId="175" fontId="15" fillId="0" borderId="56" xfId="10" applyNumberFormat="1" applyFont="1" applyFill="1" applyBorder="1" applyAlignment="1">
      <alignment horizontal="center" vertical="center"/>
    </xf>
    <xf numFmtId="175" fontId="15" fillId="46" borderId="29" xfId="10" applyNumberFormat="1" applyFont="1" applyFill="1" applyBorder="1" applyAlignment="1">
      <alignment horizontal="center" vertical="center"/>
    </xf>
    <xf numFmtId="175" fontId="15" fillId="46" borderId="57" xfId="10" applyNumberFormat="1" applyFont="1" applyFill="1" applyBorder="1" applyAlignment="1">
      <alignment horizontal="center" vertical="center"/>
    </xf>
    <xf numFmtId="175" fontId="15" fillId="0" borderId="58" xfId="10" applyNumberFormat="1" applyFont="1" applyFill="1" applyBorder="1" applyAlignment="1">
      <alignment horizontal="center" vertical="center"/>
    </xf>
    <xf numFmtId="175" fontId="15" fillId="46" borderId="56" xfId="10" applyNumberFormat="1" applyFont="1" applyFill="1" applyBorder="1" applyAlignment="1">
      <alignment horizontal="center" vertical="center"/>
    </xf>
    <xf numFmtId="175" fontId="15" fillId="46" borderId="58" xfId="10" applyNumberFormat="1" applyFont="1" applyFill="1" applyBorder="1" applyAlignment="1">
      <alignment horizontal="center" vertical="center"/>
    </xf>
    <xf numFmtId="3" fontId="15" fillId="0" borderId="57" xfId="0" applyNumberFormat="1" applyFont="1" applyFill="1" applyBorder="1" applyAlignment="1">
      <alignment horizontal="center" vertical="center"/>
    </xf>
    <xf numFmtId="3" fontId="15" fillId="0" borderId="68" xfId="0" applyNumberFormat="1" applyFont="1" applyFill="1" applyBorder="1" applyAlignment="1">
      <alignment horizontal="center" vertical="center" textRotation="90" wrapText="1"/>
    </xf>
    <xf numFmtId="3" fontId="15" fillId="0" borderId="121" xfId="0" applyNumberFormat="1" applyFont="1" applyFill="1" applyBorder="1" applyAlignment="1">
      <alignment horizontal="center" vertical="center" textRotation="90" wrapText="1"/>
    </xf>
    <xf numFmtId="3" fontId="15" fillId="0" borderId="170" xfId="0" applyNumberFormat="1" applyFont="1" applyFill="1" applyBorder="1" applyAlignment="1">
      <alignment horizontal="center" vertical="center" textRotation="90" wrapText="1"/>
    </xf>
    <xf numFmtId="175" fontId="15" fillId="0" borderId="43" xfId="10" applyNumberFormat="1" applyFont="1" applyFill="1" applyBorder="1" applyAlignment="1">
      <alignment horizontal="center" vertical="center"/>
    </xf>
    <xf numFmtId="175" fontId="15" fillId="0" borderId="44" xfId="10" applyNumberFormat="1" applyFont="1" applyFill="1" applyBorder="1" applyAlignment="1">
      <alignment horizontal="center" vertical="center"/>
    </xf>
    <xf numFmtId="175" fontId="15" fillId="0" borderId="146" xfId="10" applyNumberFormat="1" applyFont="1" applyFill="1" applyBorder="1" applyAlignment="1">
      <alignment horizontal="center" vertical="center"/>
    </xf>
    <xf numFmtId="168" fontId="15" fillId="0" borderId="43" xfId="1" applyNumberFormat="1" applyFont="1" applyFill="1" applyBorder="1" applyAlignment="1">
      <alignment horizontal="center" vertical="center" textRotation="90" wrapText="1"/>
    </xf>
    <xf numFmtId="168" fontId="15" fillId="0" borderId="44" xfId="1" applyNumberFormat="1" applyFont="1" applyFill="1" applyBorder="1" applyAlignment="1">
      <alignment horizontal="center" vertical="center" textRotation="90" wrapText="1"/>
    </xf>
    <xf numFmtId="168" fontId="15" fillId="0" borderId="146" xfId="1" applyNumberFormat="1" applyFont="1" applyFill="1" applyBorder="1" applyAlignment="1">
      <alignment horizontal="center" vertical="center" textRotation="90" wrapText="1"/>
    </xf>
    <xf numFmtId="3" fontId="15" fillId="0" borderId="84" xfId="0" applyNumberFormat="1" applyFont="1" applyFill="1" applyBorder="1" applyAlignment="1">
      <alignment horizontal="center" vertical="center" wrapText="1"/>
    </xf>
    <xf numFmtId="9" fontId="15" fillId="0" borderId="43" xfId="9" applyFont="1" applyFill="1" applyBorder="1" applyAlignment="1">
      <alignment horizontal="center" vertical="center" wrapText="1"/>
    </xf>
    <xf numFmtId="9" fontId="15" fillId="0" borderId="44" xfId="9" applyFont="1" applyFill="1" applyBorder="1" applyAlignment="1">
      <alignment horizontal="center" vertical="center" wrapText="1"/>
    </xf>
    <xf numFmtId="168" fontId="15" fillId="0" borderId="45" xfId="1" applyNumberFormat="1" applyFont="1" applyFill="1" applyBorder="1" applyAlignment="1">
      <alignment horizontal="center" vertical="center" textRotation="90" wrapText="1"/>
    </xf>
    <xf numFmtId="175" fontId="15" fillId="46" borderId="84" xfId="10" applyNumberFormat="1" applyFont="1" applyFill="1" applyBorder="1" applyAlignment="1">
      <alignment horizontal="center" vertical="center"/>
    </xf>
    <xf numFmtId="175" fontId="15" fillId="46" borderId="23" xfId="10" applyNumberFormat="1" applyFont="1" applyFill="1" applyBorder="1" applyAlignment="1">
      <alignment horizontal="center" vertical="center"/>
    </xf>
    <xf numFmtId="175" fontId="15" fillId="46" borderId="39" xfId="10" applyNumberFormat="1" applyFont="1" applyFill="1" applyBorder="1" applyAlignment="1">
      <alignment horizontal="center" vertical="center"/>
    </xf>
    <xf numFmtId="175" fontId="15" fillId="0" borderId="129" xfId="10" applyNumberFormat="1" applyFont="1" applyFill="1" applyBorder="1" applyAlignment="1">
      <alignment horizontal="center" vertical="center"/>
    </xf>
    <xf numFmtId="175" fontId="15" fillId="0" borderId="171" xfId="10" applyNumberFormat="1" applyFont="1" applyFill="1" applyBorder="1" applyAlignment="1">
      <alignment horizontal="center" vertical="center"/>
    </xf>
    <xf numFmtId="9" fontId="15" fillId="0" borderId="45" xfId="9" applyFont="1" applyFill="1" applyBorder="1" applyAlignment="1">
      <alignment horizontal="center" vertical="center" wrapText="1"/>
    </xf>
    <xf numFmtId="3" fontId="15" fillId="0" borderId="23" xfId="0" applyNumberFormat="1" applyFont="1" applyFill="1" applyBorder="1" applyAlignment="1">
      <alignment horizontal="center" vertical="center"/>
    </xf>
    <xf numFmtId="3" fontId="15" fillId="0" borderId="84" xfId="0" applyNumberFormat="1" applyFont="1" applyFill="1" applyBorder="1" applyAlignment="1">
      <alignment horizontal="center" vertical="center"/>
    </xf>
    <xf numFmtId="175" fontId="15" fillId="0" borderId="45" xfId="10" applyNumberFormat="1" applyFont="1" applyFill="1" applyBorder="1" applyAlignment="1">
      <alignment horizontal="center" vertical="center"/>
    </xf>
    <xf numFmtId="9" fontId="15" fillId="0" borderId="65" xfId="9" applyFont="1" applyFill="1" applyBorder="1" applyAlignment="1">
      <alignment horizontal="center" vertical="center"/>
    </xf>
    <xf numFmtId="9" fontId="15" fillId="0" borderId="66" xfId="9" applyFont="1" applyFill="1" applyBorder="1" applyAlignment="1">
      <alignment horizontal="center" vertical="center"/>
    </xf>
    <xf numFmtId="9" fontId="15" fillId="0" borderId="67" xfId="9" applyFont="1" applyFill="1" applyBorder="1" applyAlignment="1">
      <alignment horizontal="center" vertical="center"/>
    </xf>
    <xf numFmtId="3" fontId="15" fillId="0" borderId="44" xfId="0" applyNumberFormat="1" applyFont="1" applyFill="1" applyBorder="1" applyAlignment="1">
      <alignment horizontal="center" vertical="center" wrapText="1"/>
    </xf>
    <xf numFmtId="3" fontId="15" fillId="0" borderId="45" xfId="0" applyNumberFormat="1" applyFont="1" applyFill="1" applyBorder="1" applyAlignment="1">
      <alignment horizontal="center" vertical="center" wrapText="1"/>
    </xf>
    <xf numFmtId="0" fontId="15" fillId="0" borderId="43" xfId="0"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0" fontId="15" fillId="0" borderId="45" xfId="0" applyNumberFormat="1" applyFont="1" applyFill="1" applyBorder="1" applyAlignment="1">
      <alignment horizontal="center" vertical="center" wrapText="1"/>
    </xf>
    <xf numFmtId="3" fontId="15" fillId="0" borderId="128" xfId="0" applyNumberFormat="1" applyFont="1" applyFill="1" applyBorder="1" applyAlignment="1">
      <alignment horizontal="center" vertical="center"/>
    </xf>
    <xf numFmtId="175" fontId="27" fillId="0" borderId="23" xfId="10" applyNumberFormat="1" applyFont="1" applyFill="1" applyBorder="1" applyAlignment="1">
      <alignment horizontal="center" vertical="center" wrapText="1"/>
    </xf>
    <xf numFmtId="175" fontId="27" fillId="0" borderId="84" xfId="10" applyNumberFormat="1" applyFont="1" applyFill="1" applyBorder="1" applyAlignment="1">
      <alignment horizontal="center" vertical="center" wrapText="1"/>
    </xf>
    <xf numFmtId="175" fontId="27" fillId="0" borderId="39" xfId="10" applyNumberFormat="1" applyFont="1" applyFill="1" applyBorder="1" applyAlignment="1">
      <alignment horizontal="center" vertical="center" wrapText="1"/>
    </xf>
    <xf numFmtId="176" fontId="15" fillId="0" borderId="42" xfId="10" applyNumberFormat="1" applyFont="1" applyFill="1" applyBorder="1" applyAlignment="1">
      <alignment horizontal="center" vertical="center"/>
    </xf>
    <xf numFmtId="176" fontId="15" fillId="0" borderId="94" xfId="10" applyNumberFormat="1" applyFont="1" applyFill="1" applyBorder="1" applyAlignment="1">
      <alignment horizontal="center" vertical="center"/>
    </xf>
    <xf numFmtId="3" fontId="27" fillId="0" borderId="23" xfId="0" applyNumberFormat="1" applyFont="1" applyFill="1" applyBorder="1" applyAlignment="1">
      <alignment horizontal="center" vertical="center" wrapText="1"/>
    </xf>
    <xf numFmtId="3" fontId="27" fillId="0" borderId="84" xfId="0" applyNumberFormat="1" applyFont="1" applyFill="1" applyBorder="1" applyAlignment="1">
      <alignment horizontal="center" vertical="center" wrapText="1"/>
    </xf>
    <xf numFmtId="3" fontId="27" fillId="0" borderId="39" xfId="0" applyNumberFormat="1" applyFont="1" applyFill="1" applyBorder="1" applyAlignment="1">
      <alignment horizontal="center" vertical="center" wrapText="1"/>
    </xf>
    <xf numFmtId="175" fontId="15" fillId="46" borderId="165" xfId="10" applyNumberFormat="1" applyFont="1" applyFill="1" applyBorder="1" applyAlignment="1">
      <alignment horizontal="center" vertical="center"/>
    </xf>
    <xf numFmtId="175" fontId="15" fillId="46" borderId="130" xfId="10" applyNumberFormat="1" applyFont="1" applyFill="1" applyBorder="1" applyAlignment="1">
      <alignment horizontal="center" vertical="center"/>
    </xf>
    <xf numFmtId="175" fontId="15" fillId="46" borderId="166" xfId="10" applyNumberFormat="1" applyFont="1" applyFill="1" applyBorder="1" applyAlignment="1">
      <alignment horizontal="center" vertical="center"/>
    </xf>
    <xf numFmtId="175" fontId="15" fillId="46" borderId="131" xfId="10" applyNumberFormat="1" applyFont="1" applyFill="1" applyBorder="1" applyAlignment="1">
      <alignment horizontal="center" vertical="center"/>
    </xf>
    <xf numFmtId="3" fontId="15" fillId="46" borderId="23" xfId="0" applyNumberFormat="1" applyFont="1" applyFill="1" applyBorder="1" applyAlignment="1">
      <alignment horizontal="center" vertical="center"/>
    </xf>
    <xf numFmtId="3" fontId="15" fillId="46" borderId="84" xfId="0" applyNumberFormat="1" applyFont="1" applyFill="1" applyBorder="1" applyAlignment="1">
      <alignment horizontal="center" vertical="center"/>
    </xf>
    <xf numFmtId="3" fontId="15" fillId="46" borderId="39" xfId="0" applyNumberFormat="1" applyFont="1" applyFill="1" applyBorder="1" applyAlignment="1">
      <alignment horizontal="center" vertical="center"/>
    </xf>
    <xf numFmtId="175" fontId="15" fillId="46" borderId="43" xfId="10" applyNumberFormat="1" applyFont="1" applyFill="1" applyBorder="1" applyAlignment="1">
      <alignment horizontal="center" vertical="center"/>
    </xf>
    <xf numFmtId="175" fontId="15" fillId="46" borderId="44" xfId="10" applyNumberFormat="1" applyFont="1" applyFill="1" applyBorder="1" applyAlignment="1">
      <alignment horizontal="center" vertical="center"/>
    </xf>
    <xf numFmtId="175" fontId="15" fillId="0" borderId="42" xfId="10" applyNumberFormat="1" applyFont="1" applyFill="1" applyBorder="1" applyAlignment="1">
      <alignment horizontal="center" vertical="center"/>
    </xf>
    <xf numFmtId="175" fontId="15" fillId="0" borderId="95" xfId="10" applyNumberFormat="1" applyFont="1" applyFill="1" applyBorder="1" applyAlignment="1">
      <alignment horizontal="center" vertical="center"/>
    </xf>
    <xf numFmtId="175" fontId="15" fillId="0" borderId="94" xfId="10" applyNumberFormat="1" applyFont="1" applyFill="1" applyBorder="1" applyAlignment="1">
      <alignment horizontal="center" vertical="center"/>
    </xf>
    <xf numFmtId="175" fontId="15" fillId="0" borderId="51" xfId="10" applyNumberFormat="1" applyFont="1" applyFill="1" applyBorder="1" applyAlignment="1">
      <alignment horizontal="center" vertical="center"/>
    </xf>
    <xf numFmtId="175" fontId="15" fillId="0" borderId="89" xfId="10" applyNumberFormat="1" applyFont="1" applyFill="1" applyBorder="1" applyAlignment="1">
      <alignment horizontal="center" vertical="center"/>
    </xf>
    <xf numFmtId="175" fontId="13" fillId="33" borderId="206" xfId="10" applyNumberFormat="1" applyFont="1" applyFill="1" applyBorder="1" applyAlignment="1">
      <alignment horizontal="center" vertical="center"/>
    </xf>
    <xf numFmtId="175" fontId="13" fillId="33" borderId="207" xfId="10" applyNumberFormat="1" applyFont="1" applyFill="1" applyBorder="1" applyAlignment="1">
      <alignment horizontal="center" vertical="center"/>
    </xf>
    <xf numFmtId="175" fontId="15" fillId="0" borderId="208" xfId="10" applyNumberFormat="1" applyFont="1" applyFill="1" applyBorder="1" applyAlignment="1">
      <alignment horizontal="center" vertical="center"/>
    </xf>
    <xf numFmtId="175" fontId="15" fillId="0" borderId="209" xfId="10" applyNumberFormat="1" applyFont="1" applyFill="1" applyBorder="1" applyAlignment="1">
      <alignment horizontal="center" vertical="center"/>
    </xf>
    <xf numFmtId="175" fontId="15" fillId="0" borderId="210" xfId="10" applyNumberFormat="1" applyFont="1" applyFill="1" applyBorder="1" applyAlignment="1">
      <alignment horizontal="center" vertical="center"/>
    </xf>
    <xf numFmtId="175" fontId="15" fillId="0" borderId="211" xfId="10" applyNumberFormat="1" applyFont="1" applyFill="1" applyBorder="1" applyAlignment="1">
      <alignment horizontal="center" vertical="center"/>
    </xf>
    <xf numFmtId="175" fontId="15" fillId="0" borderId="68" xfId="10" applyNumberFormat="1" applyFont="1" applyFill="1" applyBorder="1" applyAlignment="1">
      <alignment horizontal="center" vertical="center"/>
    </xf>
    <xf numFmtId="175" fontId="15" fillId="0" borderId="70" xfId="10" applyNumberFormat="1" applyFont="1" applyFill="1" applyBorder="1" applyAlignment="1">
      <alignment horizontal="center" vertical="center"/>
    </xf>
    <xf numFmtId="175" fontId="15" fillId="0" borderId="121" xfId="10" applyNumberFormat="1" applyFont="1" applyFill="1" applyBorder="1" applyAlignment="1">
      <alignment horizontal="center" vertical="center"/>
    </xf>
    <xf numFmtId="175" fontId="15" fillId="0" borderId="109" xfId="10" applyNumberFormat="1" applyFont="1" applyFill="1" applyBorder="1" applyAlignment="1">
      <alignment horizontal="center" vertical="center"/>
    </xf>
    <xf numFmtId="175" fontId="15" fillId="0" borderId="71" xfId="10" applyNumberFormat="1" applyFont="1" applyFill="1" applyBorder="1" applyAlignment="1">
      <alignment horizontal="center" vertical="center"/>
    </xf>
    <xf numFmtId="175" fontId="15" fillId="0" borderId="73" xfId="10" applyNumberFormat="1" applyFont="1" applyFill="1" applyBorder="1" applyAlignment="1">
      <alignment horizontal="center" vertical="center"/>
    </xf>
    <xf numFmtId="175" fontId="13" fillId="41" borderId="65" xfId="10" applyNumberFormat="1" applyFont="1" applyFill="1" applyBorder="1" applyAlignment="1">
      <alignment horizontal="center" vertical="center"/>
    </xf>
    <xf numFmtId="175" fontId="13" fillId="41" borderId="67" xfId="10" applyNumberFormat="1" applyFont="1" applyFill="1" applyBorder="1" applyAlignment="1">
      <alignment horizontal="center" vertical="center"/>
    </xf>
    <xf numFmtId="175" fontId="15" fillId="0" borderId="119" xfId="10" applyNumberFormat="1" applyFont="1" applyFill="1" applyBorder="1" applyAlignment="1">
      <alignment horizontal="center" vertical="center"/>
    </xf>
    <xf numFmtId="175" fontId="15" fillId="0" borderId="213" xfId="10" applyNumberFormat="1" applyFont="1" applyFill="1" applyBorder="1" applyAlignment="1">
      <alignment horizontal="center" vertical="center"/>
    </xf>
    <xf numFmtId="175" fontId="15" fillId="0" borderId="120" xfId="10" applyNumberFormat="1" applyFont="1" applyFill="1" applyBorder="1" applyAlignment="1">
      <alignment horizontal="center" vertical="center"/>
    </xf>
    <xf numFmtId="175" fontId="15" fillId="0" borderId="214" xfId="10" applyNumberFormat="1" applyFont="1" applyFill="1" applyBorder="1" applyAlignment="1">
      <alignment horizontal="center" vertical="center"/>
    </xf>
    <xf numFmtId="166" fontId="13" fillId="41" borderId="65" xfId="10" applyFont="1" applyFill="1" applyBorder="1" applyAlignment="1">
      <alignment horizontal="center" vertical="center"/>
    </xf>
    <xf numFmtId="166" fontId="13" fillId="41" borderId="67" xfId="10" applyFont="1" applyFill="1" applyBorder="1" applyAlignment="1">
      <alignment horizontal="center" vertical="center"/>
    </xf>
    <xf numFmtId="175" fontId="15" fillId="46" borderId="45" xfId="10" applyNumberFormat="1" applyFont="1" applyFill="1" applyBorder="1" applyAlignment="1">
      <alignment horizontal="center" vertical="center"/>
    </xf>
    <xf numFmtId="3" fontId="15" fillId="0" borderId="116" xfId="0" applyNumberFormat="1" applyFont="1" applyFill="1" applyBorder="1" applyAlignment="1">
      <alignment horizontal="center" vertical="center"/>
    </xf>
    <xf numFmtId="3" fontId="15" fillId="0" borderId="110" xfId="0" applyNumberFormat="1" applyFont="1" applyFill="1" applyBorder="1" applyAlignment="1">
      <alignment horizontal="center" vertical="center"/>
    </xf>
    <xf numFmtId="3" fontId="15" fillId="0" borderId="117" xfId="0" applyNumberFormat="1" applyFont="1" applyFill="1" applyBorder="1" applyAlignment="1">
      <alignment horizontal="center" vertical="center"/>
    </xf>
    <xf numFmtId="175" fontId="15" fillId="0" borderId="35" xfId="10" applyNumberFormat="1" applyFont="1" applyFill="1" applyBorder="1" applyAlignment="1">
      <alignment horizontal="center" vertical="center"/>
    </xf>
    <xf numFmtId="175" fontId="15" fillId="0" borderId="85" xfId="10" applyNumberFormat="1" applyFont="1" applyFill="1" applyBorder="1" applyAlignment="1">
      <alignment horizontal="center" vertical="center"/>
    </xf>
    <xf numFmtId="175" fontId="15" fillId="0" borderId="87" xfId="10" applyNumberFormat="1" applyFont="1" applyFill="1" applyBorder="1" applyAlignment="1">
      <alignment horizontal="center" vertical="center"/>
    </xf>
    <xf numFmtId="175" fontId="15" fillId="0" borderId="192" xfId="10" applyNumberFormat="1" applyFont="1" applyFill="1" applyBorder="1" applyAlignment="1">
      <alignment horizontal="center" vertical="center"/>
    </xf>
    <xf numFmtId="175" fontId="15" fillId="0" borderId="193" xfId="10" applyNumberFormat="1" applyFont="1" applyFill="1" applyBorder="1" applyAlignment="1">
      <alignment horizontal="center" vertical="center"/>
    </xf>
    <xf numFmtId="175" fontId="15" fillId="0" borderId="186" xfId="10" applyNumberFormat="1" applyFont="1" applyFill="1" applyBorder="1" applyAlignment="1">
      <alignment horizontal="center" vertical="center"/>
    </xf>
    <xf numFmtId="175" fontId="15" fillId="0" borderId="187" xfId="10" applyNumberFormat="1" applyFont="1" applyFill="1" applyBorder="1" applyAlignment="1">
      <alignment horizontal="center" vertical="center"/>
    </xf>
    <xf numFmtId="175" fontId="15" fillId="0" borderId="188" xfId="10" applyNumberFormat="1" applyFont="1" applyFill="1" applyBorder="1" applyAlignment="1">
      <alignment horizontal="center" vertical="center"/>
    </xf>
    <xf numFmtId="175" fontId="15" fillId="0" borderId="189" xfId="10" applyNumberFormat="1" applyFont="1" applyFill="1" applyBorder="1" applyAlignment="1">
      <alignment horizontal="center" vertical="center"/>
    </xf>
    <xf numFmtId="175" fontId="15" fillId="0" borderId="190" xfId="10" applyNumberFormat="1" applyFont="1" applyFill="1" applyBorder="1" applyAlignment="1">
      <alignment horizontal="center" vertical="center"/>
    </xf>
    <xf numFmtId="175" fontId="15" fillId="0" borderId="191" xfId="10" applyNumberFormat="1" applyFont="1" applyFill="1" applyBorder="1" applyAlignment="1">
      <alignment horizontal="center" vertical="center"/>
    </xf>
    <xf numFmtId="3" fontId="15" fillId="0" borderId="51" xfId="0" applyNumberFormat="1" applyFont="1" applyFill="1" applyBorder="1" applyAlignment="1">
      <alignment horizontal="center" vertical="center" wrapText="1"/>
    </xf>
    <xf numFmtId="3" fontId="15" fillId="0" borderId="89" xfId="0"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xf>
    <xf numFmtId="3" fontId="15" fillId="0" borderId="89" xfId="0" applyNumberFormat="1" applyFont="1" applyFill="1" applyBorder="1" applyAlignment="1">
      <alignment horizontal="center" vertical="center"/>
    </xf>
    <xf numFmtId="175" fontId="15" fillId="46" borderId="51" xfId="10" applyNumberFormat="1" applyFont="1" applyFill="1" applyBorder="1" applyAlignment="1">
      <alignment horizontal="center" vertical="center"/>
    </xf>
    <xf numFmtId="175" fontId="15" fillId="46" borderId="89" xfId="10" applyNumberFormat="1" applyFont="1" applyFill="1" applyBorder="1" applyAlignment="1">
      <alignment horizontal="center" vertical="center"/>
    </xf>
    <xf numFmtId="175" fontId="15" fillId="0" borderId="196" xfId="10" applyNumberFormat="1" applyFont="1" applyFill="1" applyBorder="1" applyAlignment="1">
      <alignment horizontal="center" vertical="center"/>
    </xf>
    <xf numFmtId="175" fontId="15" fillId="0" borderId="197" xfId="10" applyNumberFormat="1" applyFont="1" applyFill="1" applyBorder="1" applyAlignment="1">
      <alignment horizontal="center" vertical="center"/>
    </xf>
    <xf numFmtId="175" fontId="15" fillId="0" borderId="198" xfId="10" applyNumberFormat="1" applyFont="1" applyFill="1" applyBorder="1" applyAlignment="1">
      <alignment horizontal="center" vertical="center"/>
    </xf>
    <xf numFmtId="175" fontId="15" fillId="0" borderId="199" xfId="10" applyNumberFormat="1" applyFont="1" applyFill="1" applyBorder="1" applyAlignment="1">
      <alignment horizontal="center" vertical="center"/>
    </xf>
    <xf numFmtId="175" fontId="15" fillId="0" borderId="202" xfId="10" applyNumberFormat="1" applyFont="1" applyFill="1" applyBorder="1" applyAlignment="1">
      <alignment horizontal="center" vertical="center"/>
    </xf>
    <xf numFmtId="175" fontId="15" fillId="0" borderId="203" xfId="10" applyNumberFormat="1" applyFont="1" applyFill="1" applyBorder="1" applyAlignment="1">
      <alignment horizontal="center" vertical="center"/>
    </xf>
    <xf numFmtId="175" fontId="13" fillId="31" borderId="204" xfId="10" applyNumberFormat="1" applyFont="1" applyFill="1" applyBorder="1" applyAlignment="1">
      <alignment horizontal="center" vertical="center"/>
    </xf>
    <xf numFmtId="175" fontId="13" fillId="31" borderId="205" xfId="10" applyNumberFormat="1" applyFont="1" applyFill="1" applyBorder="1" applyAlignment="1">
      <alignment horizontal="center" vertical="center"/>
    </xf>
    <xf numFmtId="175" fontId="15" fillId="0" borderId="204" xfId="10" applyNumberFormat="1" applyFont="1" applyFill="1" applyBorder="1" applyAlignment="1">
      <alignment horizontal="center" vertical="center"/>
    </xf>
    <xf numFmtId="175" fontId="15" fillId="0" borderId="205" xfId="10" applyNumberFormat="1" applyFont="1" applyFill="1" applyBorder="1" applyAlignment="1">
      <alignment horizontal="center" vertical="center"/>
    </xf>
    <xf numFmtId="3" fontId="15" fillId="0" borderId="35" xfId="0" applyNumberFormat="1" applyFont="1" applyFill="1" applyBorder="1" applyAlignment="1">
      <alignment horizontal="center" vertical="center" wrapText="1"/>
    </xf>
    <xf numFmtId="3" fontId="15" fillId="0" borderId="85" xfId="0" applyNumberFormat="1" applyFont="1" applyFill="1" applyBorder="1" applyAlignment="1">
      <alignment horizontal="center" vertical="center" wrapText="1"/>
    </xf>
    <xf numFmtId="3" fontId="15" fillId="0" borderId="87" xfId="0" applyNumberFormat="1" applyFont="1" applyFill="1" applyBorder="1" applyAlignment="1">
      <alignment horizontal="center" vertical="center" wrapText="1"/>
    </xf>
    <xf numFmtId="175" fontId="15" fillId="46" borderId="35" xfId="10" applyNumberFormat="1" applyFont="1" applyFill="1" applyBorder="1" applyAlignment="1">
      <alignment horizontal="center" vertical="center"/>
    </xf>
    <xf numFmtId="175" fontId="15" fillId="46" borderId="85" xfId="10" applyNumberFormat="1" applyFont="1" applyFill="1" applyBorder="1" applyAlignment="1">
      <alignment horizontal="center" vertical="center"/>
    </xf>
    <xf numFmtId="175" fontId="15" fillId="46" borderId="87" xfId="10" applyNumberFormat="1" applyFont="1" applyFill="1" applyBorder="1" applyAlignment="1">
      <alignment horizontal="center" vertical="center"/>
    </xf>
    <xf numFmtId="3" fontId="15" fillId="0" borderId="86" xfId="0" applyNumberFormat="1" applyFont="1" applyFill="1" applyBorder="1" applyAlignment="1">
      <alignment horizontal="center" vertical="center" wrapText="1"/>
    </xf>
    <xf numFmtId="3" fontId="15" fillId="0" borderId="35" xfId="0" applyNumberFormat="1" applyFont="1" applyFill="1" applyBorder="1" applyAlignment="1">
      <alignment horizontal="center" vertical="center"/>
    </xf>
    <xf numFmtId="3" fontId="15" fillId="0" borderId="85" xfId="0" applyNumberFormat="1" applyFont="1" applyFill="1" applyBorder="1" applyAlignment="1">
      <alignment horizontal="center" vertical="center"/>
    </xf>
    <xf numFmtId="3" fontId="15" fillId="0" borderId="86" xfId="0" applyNumberFormat="1" applyFont="1" applyFill="1" applyBorder="1" applyAlignment="1">
      <alignment horizontal="center" vertical="center"/>
    </xf>
    <xf numFmtId="175" fontId="15" fillId="0" borderId="86" xfId="10" applyNumberFormat="1" applyFont="1" applyFill="1" applyBorder="1" applyAlignment="1">
      <alignment horizontal="center" vertical="center"/>
    </xf>
    <xf numFmtId="175" fontId="15" fillId="0" borderId="25" xfId="10" applyNumberFormat="1" applyFont="1" applyFill="1" applyBorder="1" applyAlignment="1">
      <alignment horizontal="center" vertical="center"/>
    </xf>
    <xf numFmtId="175" fontId="15" fillId="0" borderId="174" xfId="10" applyNumberFormat="1" applyFont="1" applyFill="1" applyBorder="1" applyAlignment="1">
      <alignment horizontal="center" vertical="center"/>
    </xf>
    <xf numFmtId="175" fontId="15" fillId="0" borderId="175" xfId="10" applyNumberFormat="1" applyFont="1" applyFill="1" applyBorder="1" applyAlignment="1">
      <alignment horizontal="center" vertical="center"/>
    </xf>
    <xf numFmtId="175" fontId="13" fillId="17" borderId="174" xfId="10" applyNumberFormat="1" applyFont="1" applyFill="1" applyBorder="1" applyAlignment="1">
      <alignment horizontal="center" vertical="center"/>
    </xf>
    <xf numFmtId="175" fontId="13" fillId="17" borderId="175" xfId="10" applyNumberFormat="1" applyFont="1" applyFill="1" applyBorder="1" applyAlignment="1">
      <alignment horizontal="center" vertical="center"/>
    </xf>
    <xf numFmtId="175" fontId="13" fillId="19" borderId="174" xfId="10" applyNumberFormat="1" applyFont="1" applyFill="1" applyBorder="1" applyAlignment="1">
      <alignment horizontal="center" vertical="center"/>
    </xf>
    <xf numFmtId="175" fontId="13" fillId="19" borderId="175" xfId="10" applyNumberFormat="1" applyFont="1" applyFill="1" applyBorder="1" applyAlignment="1">
      <alignment horizontal="center" vertical="center"/>
    </xf>
    <xf numFmtId="175" fontId="15" fillId="0" borderId="143" xfId="10" applyNumberFormat="1" applyFont="1" applyFill="1" applyBorder="1" applyAlignment="1">
      <alignment horizontal="center" vertical="center"/>
    </xf>
    <xf numFmtId="175" fontId="15" fillId="46" borderId="86" xfId="10" applyNumberFormat="1" applyFont="1" applyFill="1" applyBorder="1" applyAlignment="1">
      <alignment horizontal="center" vertical="center"/>
    </xf>
    <xf numFmtId="175" fontId="27" fillId="0" borderId="35" xfId="10" applyNumberFormat="1" applyFont="1" applyFill="1" applyBorder="1" applyAlignment="1">
      <alignment horizontal="center" vertical="center" wrapText="1"/>
    </xf>
    <xf numFmtId="175" fontId="27" fillId="0" borderId="85" xfId="10" applyNumberFormat="1" applyFont="1" applyFill="1" applyBorder="1" applyAlignment="1">
      <alignment horizontal="center" vertical="center" wrapText="1"/>
    </xf>
    <xf numFmtId="175" fontId="27" fillId="0" borderId="86" xfId="10" applyNumberFormat="1" applyFont="1" applyFill="1" applyBorder="1" applyAlignment="1">
      <alignment horizontal="center" vertical="center" wrapText="1"/>
    </xf>
    <xf numFmtId="3" fontId="15" fillId="0" borderId="228" xfId="0" applyNumberFormat="1" applyFont="1" applyFill="1" applyBorder="1" applyAlignment="1">
      <alignment horizontal="center" vertical="center" wrapText="1"/>
    </xf>
    <xf numFmtId="3" fontId="15" fillId="0" borderId="25" xfId="0" applyNumberFormat="1" applyFont="1" applyFill="1" applyBorder="1" applyAlignment="1">
      <alignment horizontal="center" vertical="center" wrapText="1"/>
    </xf>
    <xf numFmtId="3" fontId="15" fillId="0" borderId="143" xfId="0" applyNumberFormat="1" applyFont="1" applyFill="1" applyBorder="1" applyAlignment="1">
      <alignment horizontal="center" vertical="center" wrapText="1"/>
    </xf>
    <xf numFmtId="3" fontId="15" fillId="0" borderId="29" xfId="0" applyNumberFormat="1" applyFont="1" applyFill="1" applyBorder="1" applyAlignment="1">
      <alignment horizontal="center" vertical="center" wrapText="1"/>
    </xf>
    <xf numFmtId="3" fontId="15" fillId="0" borderId="56" xfId="0" applyNumberFormat="1" applyFont="1" applyFill="1" applyBorder="1" applyAlignment="1">
      <alignment horizontal="center" vertical="center" wrapText="1"/>
    </xf>
    <xf numFmtId="3" fontId="15" fillId="0" borderId="57" xfId="0" applyNumberFormat="1" applyFont="1" applyFill="1" applyBorder="1" applyAlignment="1">
      <alignment horizontal="center" vertical="center" wrapText="1"/>
    </xf>
    <xf numFmtId="175" fontId="13" fillId="16" borderId="172" xfId="10" applyNumberFormat="1" applyFont="1" applyFill="1" applyBorder="1" applyAlignment="1">
      <alignment horizontal="center" vertical="center"/>
    </xf>
    <xf numFmtId="175" fontId="13" fillId="16" borderId="173" xfId="10" applyNumberFormat="1" applyFont="1" applyFill="1" applyBorder="1" applyAlignment="1">
      <alignment horizontal="center" vertical="center"/>
    </xf>
    <xf numFmtId="3" fontId="13" fillId="0" borderId="69" xfId="0" applyNumberFormat="1" applyFont="1" applyFill="1" applyBorder="1" applyAlignment="1">
      <alignment horizontal="center" vertical="center"/>
    </xf>
    <xf numFmtId="175" fontId="13" fillId="16" borderId="65" xfId="10" applyNumberFormat="1" applyFont="1" applyFill="1" applyBorder="1" applyAlignment="1">
      <alignment horizontal="center" vertical="center"/>
    </xf>
    <xf numFmtId="175" fontId="13" fillId="16" borderId="67" xfId="10" applyNumberFormat="1" applyFont="1" applyFill="1" applyBorder="1" applyAlignment="1">
      <alignment horizontal="center" vertical="center"/>
    </xf>
    <xf numFmtId="175" fontId="15" fillId="0" borderId="65" xfId="10" applyNumberFormat="1" applyFont="1" applyFill="1" applyBorder="1" applyAlignment="1">
      <alignment horizontal="center" vertical="center"/>
    </xf>
    <xf numFmtId="175" fontId="15" fillId="0" borderId="67" xfId="10" applyNumberFormat="1" applyFont="1" applyFill="1" applyBorder="1" applyAlignment="1">
      <alignment horizontal="center" vertical="center"/>
    </xf>
    <xf numFmtId="175" fontId="15" fillId="0" borderId="170" xfId="10" applyNumberFormat="1" applyFont="1" applyFill="1" applyBorder="1" applyAlignment="1">
      <alignment horizontal="center" vertical="center"/>
    </xf>
    <xf numFmtId="175" fontId="15" fillId="0" borderId="212" xfId="10" applyNumberFormat="1" applyFont="1" applyFill="1" applyBorder="1" applyAlignment="1">
      <alignment horizontal="center" vertical="center"/>
    </xf>
    <xf numFmtId="175" fontId="13" fillId="20" borderId="174" xfId="10" applyNumberFormat="1" applyFont="1" applyFill="1" applyBorder="1" applyAlignment="1">
      <alignment horizontal="center" vertical="center"/>
    </xf>
    <xf numFmtId="175" fontId="13" fillId="20" borderId="175" xfId="10" applyNumberFormat="1" applyFont="1" applyFill="1" applyBorder="1" applyAlignment="1">
      <alignment horizontal="center" vertical="center"/>
    </xf>
    <xf numFmtId="175" fontId="15" fillId="46" borderId="129" xfId="10" applyNumberFormat="1" applyFont="1" applyFill="1" applyBorder="1" applyAlignment="1">
      <alignment horizontal="center" vertical="center"/>
    </xf>
    <xf numFmtId="175" fontId="15" fillId="46" borderId="171" xfId="1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175" fontId="15" fillId="0" borderId="0" xfId="10" applyNumberFormat="1" applyFont="1" applyFill="1" applyBorder="1" applyAlignment="1">
      <alignment horizontal="center" vertical="center"/>
    </xf>
    <xf numFmtId="175" fontId="15" fillId="0" borderId="165" xfId="10" applyNumberFormat="1" applyFont="1" applyFill="1" applyBorder="1" applyAlignment="1">
      <alignment horizontal="center" vertical="center"/>
    </xf>
    <xf numFmtId="175" fontId="15" fillId="0" borderId="130" xfId="10" applyNumberFormat="1" applyFont="1" applyFill="1" applyBorder="1" applyAlignment="1">
      <alignment horizontal="center" vertical="center"/>
    </xf>
    <xf numFmtId="175" fontId="15" fillId="0" borderId="167" xfId="10" applyNumberFormat="1" applyFont="1" applyFill="1" applyBorder="1" applyAlignment="1">
      <alignment horizontal="center" vertical="center"/>
    </xf>
    <xf numFmtId="175" fontId="15" fillId="0" borderId="168" xfId="10" applyNumberFormat="1" applyFont="1" applyFill="1" applyBorder="1" applyAlignment="1">
      <alignment horizontal="center" vertical="center"/>
    </xf>
    <xf numFmtId="175" fontId="15" fillId="46" borderId="106" xfId="10" applyNumberFormat="1" applyFont="1" applyFill="1" applyBorder="1" applyAlignment="1">
      <alignment horizontal="center" vertical="center"/>
    </xf>
    <xf numFmtId="175" fontId="15" fillId="46" borderId="105" xfId="10" applyNumberFormat="1" applyFont="1" applyFill="1" applyBorder="1" applyAlignment="1">
      <alignment horizontal="center" vertical="center"/>
    </xf>
    <xf numFmtId="175" fontId="15" fillId="0" borderId="41" xfId="10" applyNumberFormat="1" applyFont="1" applyFill="1" applyBorder="1" applyAlignment="1">
      <alignment horizontal="right" vertical="center"/>
    </xf>
    <xf numFmtId="175" fontId="15" fillId="0" borderId="113" xfId="10" applyNumberFormat="1" applyFont="1" applyFill="1" applyBorder="1" applyAlignment="1">
      <alignment horizontal="center" vertical="center"/>
    </xf>
    <xf numFmtId="175" fontId="15" fillId="0" borderId="106" xfId="10" applyNumberFormat="1" applyFont="1" applyFill="1" applyBorder="1" applyAlignment="1">
      <alignment horizontal="center" vertical="center"/>
    </xf>
    <xf numFmtId="175" fontId="15" fillId="0" borderId="104" xfId="10" applyNumberFormat="1" applyFont="1" applyFill="1" applyBorder="1" applyAlignment="1">
      <alignment horizontal="center" vertical="center"/>
    </xf>
    <xf numFmtId="168" fontId="15" fillId="0" borderId="40" xfId="1" applyNumberFormat="1" applyFont="1" applyFill="1" applyBorder="1" applyAlignment="1">
      <alignment horizontal="center" vertical="center" textRotation="90" wrapText="1"/>
    </xf>
    <xf numFmtId="168" fontId="15" fillId="0" borderId="55" xfId="1" applyNumberFormat="1" applyFont="1" applyFill="1" applyBorder="1" applyAlignment="1">
      <alignment horizontal="center" vertical="center" textRotation="90" wrapText="1"/>
    </xf>
    <xf numFmtId="175" fontId="15" fillId="0" borderId="41" xfId="10" applyNumberFormat="1" applyFont="1" applyFill="1" applyBorder="1" applyAlignment="1">
      <alignment horizontal="center" vertical="center"/>
    </xf>
    <xf numFmtId="168" fontId="15" fillId="0" borderId="42" xfId="1" applyNumberFormat="1" applyFont="1" applyFill="1" applyBorder="1" applyAlignment="1">
      <alignment horizontal="center" vertical="center" wrapText="1"/>
    </xf>
    <xf numFmtId="168" fontId="15" fillId="0" borderId="94" xfId="1" applyNumberFormat="1" applyFont="1" applyFill="1" applyBorder="1" applyAlignment="1">
      <alignment horizontal="center" vertical="center" wrapText="1"/>
    </xf>
    <xf numFmtId="175" fontId="15" fillId="0" borderId="40" xfId="10" applyNumberFormat="1" applyFont="1" applyFill="1" applyBorder="1" applyAlignment="1">
      <alignment horizontal="right" vertical="center"/>
    </xf>
    <xf numFmtId="175" fontId="15" fillId="0" borderId="54" xfId="10" applyNumberFormat="1" applyFont="1" applyFill="1" applyBorder="1" applyAlignment="1">
      <alignment horizontal="right" vertical="center"/>
    </xf>
    <xf numFmtId="175" fontId="15" fillId="0" borderId="55" xfId="10" applyNumberFormat="1" applyFont="1" applyFill="1" applyBorder="1" applyAlignment="1">
      <alignment horizontal="right" vertical="center"/>
    </xf>
    <xf numFmtId="175" fontId="15" fillId="2" borderId="40" xfId="10" applyNumberFormat="1" applyFont="1" applyFill="1" applyBorder="1" applyAlignment="1">
      <alignment horizontal="center" vertical="center"/>
    </xf>
    <xf numFmtId="175" fontId="15" fillId="2" borderId="54" xfId="10" applyNumberFormat="1" applyFont="1" applyFill="1" applyBorder="1" applyAlignment="1">
      <alignment horizontal="center" vertical="center"/>
    </xf>
    <xf numFmtId="3" fontId="15" fillId="0" borderId="40" xfId="0" applyNumberFormat="1" applyFont="1" applyFill="1" applyBorder="1" applyAlignment="1">
      <alignment horizontal="center" vertical="center"/>
    </xf>
    <xf numFmtId="3" fontId="15" fillId="0" borderId="54" xfId="0" applyNumberFormat="1" applyFont="1" applyFill="1" applyBorder="1" applyAlignment="1">
      <alignment horizontal="center" vertical="center"/>
    </xf>
    <xf numFmtId="3" fontId="15" fillId="0" borderId="55" xfId="0" applyNumberFormat="1" applyFont="1" applyFill="1" applyBorder="1" applyAlignment="1">
      <alignment horizontal="center" vertical="center"/>
    </xf>
    <xf numFmtId="175" fontId="15" fillId="0" borderId="40" xfId="10" applyNumberFormat="1" applyFont="1" applyFill="1" applyBorder="1" applyAlignment="1">
      <alignment horizontal="center" vertical="center"/>
    </xf>
    <xf numFmtId="175" fontId="15" fillId="0" borderId="54" xfId="10" applyNumberFormat="1" applyFont="1" applyFill="1" applyBorder="1" applyAlignment="1">
      <alignment horizontal="center" vertical="center"/>
    </xf>
    <xf numFmtId="175" fontId="15" fillId="0" borderId="55" xfId="10" applyNumberFormat="1" applyFont="1" applyFill="1" applyBorder="1" applyAlignment="1">
      <alignment horizontal="center" vertical="center"/>
    </xf>
    <xf numFmtId="175" fontId="15" fillId="0" borderId="40" xfId="10" applyNumberFormat="1" applyFont="1" applyFill="1" applyBorder="1" applyAlignment="1">
      <alignment horizontal="center" vertical="center" wrapText="1"/>
    </xf>
    <xf numFmtId="175" fontId="15" fillId="0" borderId="54" xfId="10" applyNumberFormat="1" applyFont="1" applyFill="1" applyBorder="1" applyAlignment="1">
      <alignment horizontal="center" vertical="center" wrapText="1"/>
    </xf>
    <xf numFmtId="168" fontId="15" fillId="0" borderId="54" xfId="1" applyNumberFormat="1" applyFont="1" applyFill="1" applyBorder="1" applyAlignment="1">
      <alignment horizontal="center" vertical="center" textRotation="90" wrapText="1"/>
    </xf>
    <xf numFmtId="168" fontId="15" fillId="0" borderId="40" xfId="1" applyNumberFormat="1" applyFont="1" applyFill="1" applyBorder="1" applyAlignment="1">
      <alignment horizontal="center" vertical="center" wrapText="1"/>
    </xf>
    <xf numFmtId="168" fontId="15" fillId="0" borderId="54" xfId="1" applyNumberFormat="1" applyFont="1" applyFill="1" applyBorder="1" applyAlignment="1">
      <alignment horizontal="center" vertical="center" wrapText="1"/>
    </xf>
    <xf numFmtId="168" fontId="15" fillId="0" borderId="55" xfId="1" applyNumberFormat="1" applyFont="1" applyFill="1" applyBorder="1" applyAlignment="1">
      <alignment horizontal="center" vertical="center" wrapText="1"/>
    </xf>
    <xf numFmtId="4" fontId="15" fillId="2" borderId="40" xfId="0" applyNumberFormat="1" applyFont="1" applyFill="1" applyBorder="1" applyAlignment="1">
      <alignment horizontal="center" vertical="center" textRotation="90" wrapText="1"/>
    </xf>
    <xf numFmtId="4" fontId="15" fillId="2" borderId="54" xfId="0" applyNumberFormat="1" applyFont="1" applyFill="1" applyBorder="1" applyAlignment="1">
      <alignment horizontal="center" vertical="center" textRotation="90" wrapText="1"/>
    </xf>
    <xf numFmtId="4" fontId="15" fillId="2" borderId="55" xfId="0" applyNumberFormat="1" applyFont="1" applyFill="1" applyBorder="1" applyAlignment="1">
      <alignment horizontal="center" vertical="center" textRotation="90" wrapText="1"/>
    </xf>
    <xf numFmtId="3" fontId="11" fillId="0" borderId="99"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3" fontId="11" fillId="0" borderId="97" xfId="0" applyNumberFormat="1" applyFont="1" applyFill="1" applyBorder="1" applyAlignment="1">
      <alignment horizontal="center" vertical="center"/>
    </xf>
    <xf numFmtId="3" fontId="13" fillId="13" borderId="253" xfId="0" applyNumberFormat="1" applyFont="1" applyFill="1" applyBorder="1" applyAlignment="1">
      <alignment horizontal="center" vertical="center" wrapText="1"/>
    </xf>
    <xf numFmtId="3" fontId="13" fillId="13" borderId="118" xfId="0" applyNumberFormat="1" applyFont="1" applyFill="1" applyBorder="1" applyAlignment="1">
      <alignment horizontal="center" vertical="center" wrapText="1"/>
    </xf>
    <xf numFmtId="3" fontId="13" fillId="13" borderId="262" xfId="0" applyNumberFormat="1" applyFont="1" applyFill="1" applyBorder="1" applyAlignment="1">
      <alignment horizontal="center" vertical="center" wrapText="1"/>
    </xf>
    <xf numFmtId="175" fontId="13" fillId="12" borderId="222" xfId="10" applyNumberFormat="1" applyFont="1" applyFill="1" applyBorder="1" applyAlignment="1">
      <alignment horizontal="center" vertical="center"/>
    </xf>
    <xf numFmtId="175" fontId="13" fillId="12" borderId="223" xfId="10" applyNumberFormat="1" applyFont="1" applyFill="1" applyBorder="1" applyAlignment="1">
      <alignment horizontal="center" vertical="center"/>
    </xf>
    <xf numFmtId="175" fontId="15" fillId="0" borderId="74" xfId="10" applyNumberFormat="1" applyFont="1" applyFill="1" applyBorder="1" applyAlignment="1">
      <alignment horizontal="center" vertical="center"/>
    </xf>
    <xf numFmtId="3" fontId="13" fillId="0" borderId="255" xfId="0" applyNumberFormat="1" applyFont="1" applyFill="1" applyBorder="1" applyAlignment="1">
      <alignment horizontal="center" vertical="center"/>
    </xf>
    <xf numFmtId="3" fontId="13" fillId="0" borderId="256" xfId="0" applyNumberFormat="1" applyFont="1" applyFill="1" applyBorder="1" applyAlignment="1">
      <alignment horizontal="center" vertical="center"/>
    </xf>
    <xf numFmtId="3" fontId="13" fillId="0" borderId="118" xfId="0" applyNumberFormat="1" applyFont="1" applyFill="1" applyBorder="1" applyAlignment="1">
      <alignment horizontal="center" vertical="center"/>
    </xf>
    <xf numFmtId="3" fontId="13" fillId="0" borderId="263" xfId="0" applyNumberFormat="1" applyFont="1" applyFill="1" applyBorder="1" applyAlignment="1">
      <alignment horizontal="center" vertical="center"/>
    </xf>
    <xf numFmtId="175" fontId="15" fillId="0" borderId="47" xfId="10" applyNumberFormat="1" applyFont="1" applyFill="1" applyBorder="1" applyAlignment="1">
      <alignment horizontal="center" vertical="center"/>
    </xf>
    <xf numFmtId="175" fontId="15" fillId="0" borderId="10" xfId="10" applyNumberFormat="1" applyFont="1" applyFill="1" applyBorder="1" applyAlignment="1">
      <alignment horizontal="center" vertical="center"/>
    </xf>
    <xf numFmtId="175" fontId="15" fillId="0" borderId="21" xfId="10" applyNumberFormat="1" applyFont="1" applyFill="1" applyBorder="1" applyAlignment="1">
      <alignment horizontal="center" vertical="center"/>
    </xf>
    <xf numFmtId="175" fontId="15" fillId="0" borderId="48" xfId="1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3" fontId="15" fillId="0" borderId="48" xfId="0" applyNumberFormat="1" applyFont="1" applyFill="1" applyBorder="1" applyAlignment="1">
      <alignment horizontal="center" vertical="center"/>
    </xf>
    <xf numFmtId="168" fontId="15" fillId="0" borderId="51" xfId="1" applyNumberFormat="1" applyFont="1" applyFill="1" applyBorder="1" applyAlignment="1">
      <alignment horizontal="center" vertical="center" textRotation="90" wrapText="1"/>
    </xf>
    <xf numFmtId="168" fontId="15" fillId="0" borderId="89" xfId="1" applyNumberFormat="1" applyFont="1" applyFill="1" applyBorder="1" applyAlignment="1">
      <alignment horizontal="center" vertical="center" textRotation="90" wrapText="1"/>
    </xf>
    <xf numFmtId="168" fontId="15" fillId="0" borderId="90" xfId="1" applyNumberFormat="1" applyFont="1" applyFill="1" applyBorder="1" applyAlignment="1">
      <alignment horizontal="center" vertical="center" textRotation="90" wrapText="1"/>
    </xf>
    <xf numFmtId="168" fontId="15" fillId="0" borderId="27" xfId="1" applyNumberFormat="1" applyFont="1" applyFill="1" applyBorder="1" applyAlignment="1">
      <alignment horizontal="center" vertical="center" wrapText="1"/>
    </xf>
    <xf numFmtId="168" fontId="15" fillId="0" borderId="29" xfId="1" applyNumberFormat="1" applyFont="1" applyFill="1" applyBorder="1" applyAlignment="1">
      <alignment horizontal="center" textRotation="90" wrapText="1"/>
    </xf>
    <xf numFmtId="168" fontId="15" fillId="0" borderId="56" xfId="1" applyNumberFormat="1" applyFont="1" applyFill="1" applyBorder="1" applyAlignment="1">
      <alignment horizontal="center" textRotation="90" wrapText="1"/>
    </xf>
    <xf numFmtId="168" fontId="15" fillId="0" borderId="57" xfId="1" applyNumberFormat="1" applyFont="1" applyFill="1" applyBorder="1" applyAlignment="1">
      <alignment horizontal="center" textRotation="90" wrapText="1"/>
    </xf>
    <xf numFmtId="168" fontId="15" fillId="0" borderId="29" xfId="1" applyNumberFormat="1" applyFont="1" applyFill="1" applyBorder="1" applyAlignment="1">
      <alignment horizontal="center" vertical="center" textRotation="90" wrapText="1"/>
    </xf>
    <xf numFmtId="168" fontId="15" fillId="0" borderId="56" xfId="1" applyNumberFormat="1" applyFont="1" applyFill="1" applyBorder="1" applyAlignment="1">
      <alignment horizontal="center" vertical="center" textRotation="90" wrapText="1"/>
    </xf>
    <xf numFmtId="168" fontId="15" fillId="0" borderId="58" xfId="1" applyNumberFormat="1" applyFont="1" applyFill="1" applyBorder="1" applyAlignment="1">
      <alignment horizontal="center" vertical="center" textRotation="90" wrapText="1"/>
    </xf>
    <xf numFmtId="168" fontId="15" fillId="0" borderId="91" xfId="1" applyNumberFormat="1" applyFont="1" applyFill="1" applyBorder="1" applyAlignment="1">
      <alignment horizontal="center" vertical="center" textRotation="90" wrapText="1"/>
    </xf>
    <xf numFmtId="168" fontId="15" fillId="0" borderId="93" xfId="1" applyNumberFormat="1" applyFont="1" applyFill="1" applyBorder="1" applyAlignment="1">
      <alignment horizontal="center" vertical="center" textRotation="90" wrapText="1"/>
    </xf>
    <xf numFmtId="168" fontId="15" fillId="0" borderId="92" xfId="1" applyNumberFormat="1" applyFont="1" applyFill="1" applyBorder="1" applyAlignment="1">
      <alignment horizontal="center" vertical="center" textRotation="90" wrapText="1"/>
    </xf>
    <xf numFmtId="168" fontId="15" fillId="0" borderId="79" xfId="1" applyNumberFormat="1" applyFont="1" applyFill="1" applyBorder="1" applyAlignment="1">
      <alignment horizontal="center" vertical="center" textRotation="90" wrapText="1"/>
    </xf>
    <xf numFmtId="168" fontId="15" fillId="0" borderId="151" xfId="1" applyNumberFormat="1" applyFont="1" applyFill="1" applyBorder="1" applyAlignment="1">
      <alignment horizontal="center" vertical="center" textRotation="90" wrapText="1"/>
    </xf>
    <xf numFmtId="168" fontId="15" fillId="0" borderId="78" xfId="1" applyNumberFormat="1" applyFont="1" applyFill="1" applyBorder="1" applyAlignment="1">
      <alignment horizontal="center" vertical="center" textRotation="90" wrapText="1"/>
    </xf>
    <xf numFmtId="168" fontId="15" fillId="0" borderId="35" xfId="1" applyNumberFormat="1" applyFont="1" applyFill="1" applyBorder="1" applyAlignment="1">
      <alignment horizontal="center" vertical="center" textRotation="90" wrapText="1"/>
    </xf>
    <xf numFmtId="168" fontId="15" fillId="0" borderId="85" xfId="1" applyNumberFormat="1" applyFont="1" applyFill="1" applyBorder="1" applyAlignment="1">
      <alignment horizontal="center" vertical="center" textRotation="90" wrapText="1"/>
    </xf>
    <xf numFmtId="168" fontId="15" fillId="0" borderId="86" xfId="1" applyNumberFormat="1" applyFont="1" applyFill="1" applyBorder="1" applyAlignment="1">
      <alignment horizontal="center" vertical="center" textRotation="90" wrapText="1"/>
    </xf>
    <xf numFmtId="168" fontId="15" fillId="0" borderId="57" xfId="1" applyNumberFormat="1" applyFont="1" applyFill="1" applyBorder="1" applyAlignment="1">
      <alignment horizontal="center" vertical="center" textRotation="90" wrapText="1"/>
    </xf>
    <xf numFmtId="168" fontId="15" fillId="0" borderId="34" xfId="1" applyNumberFormat="1" applyFont="1" applyFill="1" applyBorder="1" applyAlignment="1">
      <alignment horizontal="center" vertical="center" wrapText="1"/>
    </xf>
    <xf numFmtId="168" fontId="15" fillId="0" borderId="37" xfId="1" applyNumberFormat="1" applyFont="1" applyFill="1" applyBorder="1" applyAlignment="1">
      <alignment horizontal="center" vertical="center" textRotation="90" wrapText="1"/>
    </xf>
    <xf numFmtId="168" fontId="15" fillId="0" borderId="88" xfId="1" applyNumberFormat="1" applyFont="1" applyFill="1" applyBorder="1" applyAlignment="1">
      <alignment horizontal="center" vertical="center" textRotation="90" wrapText="1"/>
    </xf>
    <xf numFmtId="168" fontId="15" fillId="0" borderId="152" xfId="1" applyNumberFormat="1" applyFont="1" applyFill="1" applyBorder="1" applyAlignment="1">
      <alignment horizontal="center" vertical="center" textRotation="90" wrapText="1"/>
    </xf>
    <xf numFmtId="168" fontId="15" fillId="0" borderId="87" xfId="1" applyNumberFormat="1" applyFont="1" applyFill="1" applyBorder="1" applyAlignment="1">
      <alignment horizontal="center" vertical="center" textRotation="90" wrapText="1"/>
    </xf>
    <xf numFmtId="0" fontId="21" fillId="4" borderId="235" xfId="0" applyFont="1" applyFill="1" applyBorder="1" applyAlignment="1">
      <alignment horizontal="center" vertical="center" wrapText="1"/>
    </xf>
    <xf numFmtId="0" fontId="21" fillId="4" borderId="237" xfId="0" applyFont="1" applyFill="1" applyBorder="1" applyAlignment="1">
      <alignment horizontal="center" vertical="center" wrapText="1"/>
    </xf>
    <xf numFmtId="0" fontId="21" fillId="4" borderId="238"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36" xfId="0" applyFont="1" applyFill="1" applyBorder="1" applyAlignment="1">
      <alignment horizontal="center" vertical="center" wrapText="1"/>
    </xf>
    <xf numFmtId="168" fontId="12" fillId="0" borderId="246" xfId="0" applyNumberFormat="1" applyFont="1" applyFill="1" applyBorder="1" applyAlignment="1">
      <alignment horizontal="center" vertical="center" textRotation="45" wrapText="1"/>
    </xf>
    <xf numFmtId="168" fontId="12" fillId="0" borderId="249" xfId="0" applyNumberFormat="1" applyFont="1" applyFill="1" applyBorder="1" applyAlignment="1">
      <alignment horizontal="center" vertical="center" textRotation="45" wrapText="1"/>
    </xf>
    <xf numFmtId="168" fontId="12" fillId="0" borderId="252" xfId="0" applyNumberFormat="1" applyFont="1" applyFill="1" applyBorder="1" applyAlignment="1">
      <alignment horizontal="center" vertical="center" textRotation="45" wrapText="1"/>
    </xf>
    <xf numFmtId="168" fontId="14" fillId="0" borderId="118" xfId="0" applyNumberFormat="1" applyFont="1" applyFill="1" applyBorder="1" applyAlignment="1">
      <alignment horizontal="center" vertical="center" textRotation="45" wrapText="1"/>
    </xf>
    <xf numFmtId="168" fontId="12" fillId="0" borderId="261" xfId="0" applyNumberFormat="1" applyFont="1" applyFill="1" applyBorder="1" applyAlignment="1">
      <alignment horizontal="center" vertical="center" textRotation="45" wrapText="1"/>
    </xf>
    <xf numFmtId="168" fontId="14" fillId="0" borderId="247" xfId="0" applyNumberFormat="1" applyFont="1" applyFill="1" applyBorder="1" applyAlignment="1">
      <alignment horizontal="center" vertical="center" wrapText="1"/>
    </xf>
    <xf numFmtId="168" fontId="14" fillId="0" borderId="250" xfId="0" applyNumberFormat="1" applyFont="1" applyFill="1" applyBorder="1" applyAlignment="1">
      <alignment horizontal="center" vertical="center" wrapText="1"/>
    </xf>
    <xf numFmtId="168" fontId="14" fillId="0" borderId="253" xfId="0" applyNumberFormat="1" applyFont="1" applyFill="1" applyBorder="1" applyAlignment="1">
      <alignment horizontal="center" vertical="center" wrapText="1"/>
    </xf>
    <xf numFmtId="168" fontId="14" fillId="0" borderId="262" xfId="0" applyNumberFormat="1" applyFont="1" applyFill="1" applyBorder="1" applyAlignment="1">
      <alignment horizontal="center" vertical="center" wrapText="1"/>
    </xf>
    <xf numFmtId="3" fontId="13" fillId="13" borderId="256" xfId="0" applyNumberFormat="1" applyFont="1" applyFill="1" applyBorder="1" applyAlignment="1">
      <alignment horizontal="center" vertical="center" wrapText="1"/>
    </xf>
    <xf numFmtId="3" fontId="13" fillId="13" borderId="252" xfId="0" applyNumberFormat="1" applyFont="1" applyFill="1" applyBorder="1" applyAlignment="1">
      <alignment horizontal="center" vertical="center" wrapText="1"/>
    </xf>
    <xf numFmtId="0" fontId="17" fillId="0" borderId="245" xfId="0" applyFont="1" applyFill="1" applyBorder="1" applyAlignment="1">
      <alignment horizontal="center" vertical="center"/>
    </xf>
    <xf numFmtId="0" fontId="17" fillId="0" borderId="248" xfId="0" applyFont="1" applyFill="1" applyBorder="1" applyAlignment="1">
      <alignment horizontal="center" vertical="center"/>
    </xf>
    <xf numFmtId="0" fontId="17" fillId="0" borderId="251" xfId="0" applyFont="1" applyFill="1" applyBorder="1" applyAlignment="1">
      <alignment horizontal="center" vertical="center"/>
    </xf>
    <xf numFmtId="3" fontId="13" fillId="0" borderId="254" xfId="0" applyNumberFormat="1" applyFont="1" applyFill="1" applyBorder="1" applyAlignment="1">
      <alignment horizontal="center" vertical="center" wrapText="1"/>
    </xf>
    <xf numFmtId="3" fontId="13" fillId="0" borderId="246" xfId="0" applyNumberFormat="1" applyFont="1" applyFill="1" applyBorder="1" applyAlignment="1">
      <alignment horizontal="center" vertical="center" wrapText="1"/>
    </xf>
    <xf numFmtId="3" fontId="13" fillId="0" borderId="247"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13" fillId="0" borderId="255" xfId="0" applyNumberFormat="1" applyFont="1" applyFill="1" applyBorder="1" applyAlignment="1">
      <alignment horizontal="center" vertical="center" wrapText="1"/>
    </xf>
    <xf numFmtId="3" fontId="13" fillId="0" borderId="249" xfId="0" applyNumberFormat="1" applyFont="1" applyFill="1" applyBorder="1" applyAlignment="1">
      <alignment horizontal="center" vertical="center" wrapText="1"/>
    </xf>
    <xf numFmtId="3" fontId="13" fillId="0" borderId="250" xfId="0" applyNumberFormat="1" applyFont="1" applyFill="1" applyBorder="1" applyAlignment="1">
      <alignment horizontal="center" vertical="center" wrapText="1"/>
    </xf>
    <xf numFmtId="3" fontId="13" fillId="0" borderId="226" xfId="0" applyNumberFormat="1" applyFont="1" applyFill="1" applyBorder="1" applyAlignment="1">
      <alignment horizontal="center" vertical="center" wrapText="1"/>
    </xf>
    <xf numFmtId="168" fontId="15" fillId="0" borderId="221" xfId="1" applyNumberFormat="1" applyFont="1" applyFill="1" applyBorder="1" applyAlignment="1">
      <alignment horizontal="center" vertical="center" textRotation="90" wrapText="1"/>
    </xf>
    <xf numFmtId="168" fontId="15" fillId="0" borderId="0" xfId="1" applyNumberFormat="1" applyFont="1" applyFill="1" applyBorder="1" applyAlignment="1">
      <alignment horizontal="center" vertical="center" textRotation="90" wrapText="1"/>
    </xf>
    <xf numFmtId="168" fontId="15" fillId="0" borderId="74" xfId="1" applyNumberFormat="1" applyFont="1" applyFill="1" applyBorder="1" applyAlignment="1">
      <alignment horizontal="center" vertical="center" textRotation="90" wrapText="1"/>
    </xf>
    <xf numFmtId="9" fontId="12" fillId="0" borderId="98" xfId="9"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175" fontId="15" fillId="47" borderId="21" xfId="10" applyNumberFormat="1" applyFont="1" applyFill="1" applyBorder="1" applyAlignment="1">
      <alignment horizontal="center" vertical="center"/>
    </xf>
    <xf numFmtId="175" fontId="15" fillId="47" borderId="48" xfId="10" applyNumberFormat="1" applyFont="1" applyFill="1" applyBorder="1" applyAlignment="1">
      <alignment horizontal="center" vertical="center"/>
    </xf>
    <xf numFmtId="3" fontId="13" fillId="0" borderId="99" xfId="0" applyNumberFormat="1" applyFont="1" applyFill="1" applyBorder="1" applyAlignment="1">
      <alignment horizontal="center" vertical="center" wrapText="1"/>
    </xf>
    <xf numFmtId="3" fontId="13" fillId="0" borderId="123" xfId="0" applyNumberFormat="1" applyFont="1" applyFill="1" applyBorder="1" applyAlignment="1">
      <alignment horizontal="center" vertical="center" wrapText="1"/>
    </xf>
    <xf numFmtId="3" fontId="13" fillId="0" borderId="97" xfId="0" applyNumberFormat="1" applyFont="1" applyFill="1" applyBorder="1" applyAlignment="1">
      <alignment horizontal="center" vertical="center" wrapText="1"/>
    </xf>
    <xf numFmtId="3" fontId="12" fillId="0" borderId="98" xfId="1" applyNumberFormat="1" applyFont="1" applyFill="1" applyBorder="1" applyAlignment="1">
      <alignment horizontal="center" vertical="center" wrapText="1"/>
    </xf>
    <xf numFmtId="3" fontId="12" fillId="0" borderId="254" xfId="1" applyNumberFormat="1" applyFont="1" applyFill="1" applyBorder="1" applyAlignment="1">
      <alignment horizontal="center" vertical="center" wrapText="1"/>
    </xf>
    <xf numFmtId="3" fontId="13" fillId="0" borderId="122" xfId="0" applyNumberFormat="1" applyFont="1" applyFill="1" applyBorder="1" applyAlignment="1">
      <alignment horizontal="center" vertical="center" wrapText="1"/>
    </xf>
    <xf numFmtId="3" fontId="15" fillId="0" borderId="216" xfId="0" applyNumberFormat="1" applyFont="1" applyFill="1" applyBorder="1" applyAlignment="1">
      <alignment horizontal="center" vertical="center" wrapText="1"/>
    </xf>
    <xf numFmtId="3" fontId="15" fillId="0" borderId="74" xfId="0" applyNumberFormat="1" applyFont="1" applyFill="1" applyBorder="1" applyAlignment="1">
      <alignment horizontal="center" vertical="center" wrapText="1"/>
    </xf>
    <xf numFmtId="3" fontId="4" fillId="0" borderId="48" xfId="0" applyNumberFormat="1" applyFont="1" applyFill="1" applyBorder="1" applyAlignment="1">
      <alignment horizontal="center" vertical="center" wrapText="1"/>
    </xf>
    <xf numFmtId="175" fontId="15" fillId="0" borderId="217" xfId="10" applyNumberFormat="1" applyFont="1" applyFill="1" applyBorder="1" applyAlignment="1">
      <alignment horizontal="center" vertical="center"/>
    </xf>
    <xf numFmtId="175" fontId="15" fillId="0" borderId="218" xfId="10" applyNumberFormat="1" applyFont="1" applyFill="1" applyBorder="1" applyAlignment="1">
      <alignment horizontal="center" vertical="center"/>
    </xf>
    <xf numFmtId="175" fontId="15" fillId="0" borderId="219" xfId="10" applyNumberFormat="1" applyFont="1" applyFill="1" applyBorder="1" applyAlignment="1">
      <alignment horizontal="center" vertical="center"/>
    </xf>
    <xf numFmtId="175" fontId="15" fillId="0" borderId="220" xfId="10" applyNumberFormat="1" applyFont="1" applyFill="1" applyBorder="1" applyAlignment="1">
      <alignment horizontal="center" vertical="center"/>
    </xf>
    <xf numFmtId="168" fontId="15" fillId="0" borderId="42" xfId="1" applyNumberFormat="1" applyFont="1" applyFill="1" applyBorder="1" applyAlignment="1">
      <alignment horizontal="center" vertical="center" textRotation="90" wrapText="1"/>
    </xf>
    <xf numFmtId="168" fontId="15" fillId="0" borderId="95" xfId="1" applyNumberFormat="1" applyFont="1" applyFill="1" applyBorder="1" applyAlignment="1">
      <alignment horizontal="center" vertical="center" textRotation="90" wrapText="1"/>
    </xf>
    <xf numFmtId="168" fontId="15" fillId="0" borderId="94" xfId="1" applyNumberFormat="1" applyFont="1" applyFill="1" applyBorder="1" applyAlignment="1">
      <alignment horizontal="center" vertical="center" textRotation="90" wrapText="1"/>
    </xf>
    <xf numFmtId="168" fontId="15" fillId="0" borderId="43" xfId="1" applyNumberFormat="1" applyFont="1" applyFill="1" applyBorder="1" applyAlignment="1">
      <alignment horizontal="center" vertical="center" wrapText="1"/>
    </xf>
    <xf numFmtId="168" fontId="15" fillId="0" borderId="45" xfId="1" applyNumberFormat="1" applyFont="1" applyFill="1" applyBorder="1" applyAlignment="1">
      <alignment horizontal="center" vertical="center" wrapText="1"/>
    </xf>
    <xf numFmtId="168" fontId="15" fillId="0" borderId="95" xfId="1" applyNumberFormat="1" applyFont="1" applyFill="1" applyBorder="1" applyAlignment="1">
      <alignment horizontal="center" vertical="center" wrapText="1"/>
    </xf>
    <xf numFmtId="168" fontId="15" fillId="0" borderId="96" xfId="1" applyNumberFormat="1" applyFont="1" applyFill="1" applyBorder="1" applyAlignment="1">
      <alignment horizontal="center" vertical="center" textRotation="90" wrapText="1"/>
    </xf>
    <xf numFmtId="168" fontId="13" fillId="0" borderId="43" xfId="1" applyNumberFormat="1" applyFont="1" applyFill="1" applyBorder="1" applyAlignment="1">
      <alignment horizontal="center" vertical="center" textRotation="90" wrapText="1"/>
    </xf>
    <xf numFmtId="168" fontId="13" fillId="0" borderId="44" xfId="1" applyNumberFormat="1" applyFont="1" applyFill="1" applyBorder="1" applyAlignment="1">
      <alignment horizontal="center" vertical="center" textRotation="90" wrapText="1"/>
    </xf>
    <xf numFmtId="168" fontId="13" fillId="0" borderId="45" xfId="1" applyNumberFormat="1" applyFont="1" applyFill="1" applyBorder="1" applyAlignment="1">
      <alignment horizontal="center" vertical="center" textRotation="90" wrapText="1"/>
    </xf>
    <xf numFmtId="0" fontId="18" fillId="0" borderId="41" xfId="0" applyFont="1" applyFill="1" applyBorder="1" applyAlignment="1">
      <alignment horizontal="center" vertical="center" wrapText="1"/>
    </xf>
    <xf numFmtId="3" fontId="15" fillId="0" borderId="47"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3" fontId="15" fillId="0" borderId="21" xfId="0" applyNumberFormat="1" applyFont="1" applyFill="1" applyBorder="1" applyAlignment="1">
      <alignment horizontal="center" vertical="center" wrapText="1"/>
    </xf>
    <xf numFmtId="3" fontId="15" fillId="0" borderId="48" xfId="0" applyNumberFormat="1" applyFont="1" applyFill="1" applyBorder="1" applyAlignment="1">
      <alignment horizontal="center" vertical="center" wrapText="1"/>
    </xf>
    <xf numFmtId="168" fontId="13" fillId="12" borderId="21" xfId="0" applyNumberFormat="1" applyFont="1" applyFill="1" applyBorder="1" applyAlignment="1">
      <alignment horizontal="center" textRotation="90" wrapText="1"/>
    </xf>
    <xf numFmtId="168" fontId="13" fillId="12" borderId="48" xfId="0" applyNumberFormat="1" applyFont="1" applyFill="1" applyBorder="1" applyAlignment="1">
      <alignment horizontal="center" textRotation="90" wrapText="1"/>
    </xf>
    <xf numFmtId="168" fontId="13" fillId="36" borderId="40" xfId="0" applyNumberFormat="1" applyFont="1" applyFill="1" applyBorder="1" applyAlignment="1">
      <alignment horizontal="center" vertical="center" textRotation="90" wrapText="1"/>
    </xf>
    <xf numFmtId="168" fontId="13" fillId="36" borderId="54" xfId="0" applyNumberFormat="1" applyFont="1" applyFill="1" applyBorder="1" applyAlignment="1">
      <alignment horizontal="center" vertical="center" textRotation="90" wrapText="1"/>
    </xf>
    <xf numFmtId="168" fontId="13" fillId="36" borderId="55" xfId="0" applyNumberFormat="1" applyFont="1" applyFill="1" applyBorder="1" applyAlignment="1">
      <alignment horizontal="center" vertical="center" textRotation="90" wrapText="1"/>
    </xf>
    <xf numFmtId="168" fontId="13" fillId="37" borderId="40" xfId="0" applyNumberFormat="1" applyFont="1" applyFill="1" applyBorder="1" applyAlignment="1">
      <alignment horizontal="center" vertical="center" textRotation="90" wrapText="1"/>
    </xf>
    <xf numFmtId="168" fontId="13" fillId="37" borderId="54" xfId="0" applyNumberFormat="1" applyFont="1" applyFill="1" applyBorder="1" applyAlignment="1">
      <alignment horizontal="center" vertical="center" textRotation="90" wrapText="1"/>
    </xf>
    <xf numFmtId="168" fontId="13" fillId="37" borderId="55" xfId="0" applyNumberFormat="1" applyFont="1" applyFill="1" applyBorder="1" applyAlignment="1">
      <alignment horizontal="center" vertical="center" textRotation="90" wrapText="1"/>
    </xf>
    <xf numFmtId="168" fontId="13" fillId="31" borderId="42" xfId="0" applyNumberFormat="1" applyFont="1" applyFill="1" applyBorder="1" applyAlignment="1">
      <alignment horizontal="center" vertical="center" textRotation="90" wrapText="1"/>
    </xf>
    <xf numFmtId="168" fontId="13" fillId="31" borderId="95" xfId="0" applyNumberFormat="1" applyFont="1" applyFill="1" applyBorder="1" applyAlignment="1">
      <alignment horizontal="center" vertical="center" textRotation="90" wrapText="1"/>
    </xf>
    <xf numFmtId="168" fontId="13" fillId="31" borderId="94" xfId="0" applyNumberFormat="1" applyFont="1" applyFill="1" applyBorder="1" applyAlignment="1">
      <alignment horizontal="center" vertical="center" textRotation="90" wrapText="1"/>
    </xf>
    <xf numFmtId="0" fontId="15" fillId="0" borderId="41" xfId="0" applyNumberFormat="1" applyFont="1" applyFill="1" applyBorder="1" applyAlignment="1">
      <alignment horizontal="left" vertical="center" wrapText="1"/>
    </xf>
    <xf numFmtId="175" fontId="15" fillId="0" borderId="215" xfId="10" applyNumberFormat="1" applyFont="1" applyFill="1" applyBorder="1" applyAlignment="1">
      <alignment horizontal="center" vertical="center"/>
    </xf>
    <xf numFmtId="0" fontId="15" fillId="2" borderId="43" xfId="0" applyNumberFormat="1" applyFont="1" applyFill="1" applyBorder="1" applyAlignment="1">
      <alignment horizontal="left" vertical="center" wrapText="1"/>
    </xf>
    <xf numFmtId="0" fontId="15" fillId="2" borderId="44"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wrapText="1"/>
    </xf>
    <xf numFmtId="9" fontId="15" fillId="0" borderId="25" xfId="0" applyNumberFormat="1" applyFont="1" applyFill="1" applyBorder="1" applyAlignment="1">
      <alignment horizontal="center" vertical="center" wrapText="1"/>
    </xf>
    <xf numFmtId="175" fontId="27" fillId="8" borderId="69" xfId="10" applyNumberFormat="1" applyFont="1" applyFill="1" applyBorder="1" applyAlignment="1">
      <alignment horizontal="center" vertical="center" wrapText="1"/>
    </xf>
    <xf numFmtId="175" fontId="27" fillId="8" borderId="0" xfId="10" applyNumberFormat="1" applyFont="1" applyFill="1" applyBorder="1" applyAlignment="1">
      <alignment horizontal="center" vertical="center" wrapText="1"/>
    </xf>
    <xf numFmtId="175" fontId="27" fillId="8" borderId="72" xfId="10" applyNumberFormat="1" applyFont="1" applyFill="1" applyBorder="1" applyAlignment="1">
      <alignment horizontal="center" vertical="center" wrapText="1"/>
    </xf>
    <xf numFmtId="175" fontId="15" fillId="46" borderId="42" xfId="10" applyNumberFormat="1" applyFont="1" applyFill="1" applyBorder="1" applyAlignment="1">
      <alignment horizontal="center" vertical="center"/>
    </xf>
    <xf numFmtId="175" fontId="15" fillId="46" borderId="95" xfId="10" applyNumberFormat="1" applyFont="1" applyFill="1" applyBorder="1" applyAlignment="1">
      <alignment horizontal="center" vertical="center"/>
    </xf>
    <xf numFmtId="175" fontId="15" fillId="46" borderId="94" xfId="10" applyNumberFormat="1" applyFont="1" applyFill="1" applyBorder="1" applyAlignment="1">
      <alignment horizontal="center" vertical="center"/>
    </xf>
    <xf numFmtId="9" fontId="15" fillId="0" borderId="43" xfId="9" applyFont="1" applyFill="1" applyBorder="1" applyAlignment="1">
      <alignment horizontal="center" vertical="center"/>
    </xf>
    <xf numFmtId="9" fontId="15" fillId="0" borderId="44" xfId="9" applyFont="1" applyFill="1" applyBorder="1" applyAlignment="1">
      <alignment horizontal="center" vertical="center"/>
    </xf>
    <xf numFmtId="9" fontId="15" fillId="0" borderId="45" xfId="9" applyFont="1" applyFill="1" applyBorder="1" applyAlignment="1">
      <alignment horizontal="center" vertical="center"/>
    </xf>
    <xf numFmtId="3" fontId="15" fillId="0" borderId="42" xfId="0" applyNumberFormat="1" applyFont="1" applyFill="1" applyBorder="1" applyAlignment="1">
      <alignment horizontal="center" vertical="center" wrapText="1"/>
    </xf>
    <xf numFmtId="175" fontId="15" fillId="0" borderId="59" xfId="10" applyNumberFormat="1" applyFont="1" applyFill="1" applyBorder="1" applyAlignment="1">
      <alignment horizontal="center" vertical="center"/>
    </xf>
    <xf numFmtId="175" fontId="15" fillId="0" borderId="61" xfId="10" applyNumberFormat="1" applyFont="1" applyFill="1" applyBorder="1" applyAlignment="1">
      <alignment horizontal="center" vertical="center"/>
    </xf>
    <xf numFmtId="175" fontId="15" fillId="0" borderId="133" xfId="10" applyNumberFormat="1" applyFont="1" applyFill="1" applyBorder="1" applyAlignment="1">
      <alignment horizontal="center" vertical="center"/>
    </xf>
    <xf numFmtId="175" fontId="15" fillId="0" borderId="134" xfId="10" applyNumberFormat="1" applyFont="1" applyFill="1" applyBorder="1" applyAlignment="1">
      <alignment horizontal="center" vertical="center"/>
    </xf>
    <xf numFmtId="175" fontId="15" fillId="7" borderId="133" xfId="10" applyNumberFormat="1" applyFont="1" applyFill="1" applyBorder="1" applyAlignment="1">
      <alignment horizontal="center" vertical="center"/>
    </xf>
    <xf numFmtId="175" fontId="15" fillId="7" borderId="134" xfId="10" applyNumberFormat="1" applyFont="1" applyFill="1" applyBorder="1" applyAlignment="1">
      <alignment horizontal="center" vertical="center"/>
    </xf>
    <xf numFmtId="175" fontId="15" fillId="0" borderId="62" xfId="10" applyNumberFormat="1" applyFont="1" applyFill="1" applyBorder="1" applyAlignment="1">
      <alignment horizontal="center" vertical="center"/>
    </xf>
    <xf numFmtId="175" fontId="15" fillId="0" borderId="64" xfId="10" applyNumberFormat="1" applyFont="1" applyFill="1" applyBorder="1" applyAlignment="1">
      <alignment horizontal="center" vertical="center"/>
    </xf>
    <xf numFmtId="175" fontId="15" fillId="0" borderId="135" xfId="10" applyNumberFormat="1" applyFont="1" applyFill="1" applyBorder="1" applyAlignment="1">
      <alignment horizontal="center" vertical="center"/>
    </xf>
    <xf numFmtId="175" fontId="15" fillId="0" borderId="136" xfId="10" applyNumberFormat="1" applyFont="1" applyFill="1" applyBorder="1" applyAlignment="1">
      <alignment horizontal="center" vertical="center"/>
    </xf>
    <xf numFmtId="166" fontId="13" fillId="41" borderId="66" xfId="10" applyFont="1" applyFill="1" applyBorder="1" applyAlignment="1">
      <alignment horizontal="center" vertical="center" wrapText="1"/>
    </xf>
    <xf numFmtId="166" fontId="13" fillId="41" borderId="139" xfId="10" applyFont="1" applyFill="1" applyBorder="1" applyAlignment="1">
      <alignment horizontal="center" vertical="center" wrapText="1"/>
    </xf>
    <xf numFmtId="175" fontId="15" fillId="0" borderId="66" xfId="10" applyNumberFormat="1" applyFont="1" applyFill="1" applyBorder="1" applyAlignment="1">
      <alignment horizontal="center" vertical="center"/>
    </xf>
    <xf numFmtId="175" fontId="27" fillId="0" borderId="40" xfId="10" applyNumberFormat="1" applyFont="1" applyFill="1" applyBorder="1" applyAlignment="1">
      <alignment horizontal="center" vertical="center"/>
    </xf>
    <xf numFmtId="175" fontId="27" fillId="0" borderId="54" xfId="10" applyNumberFormat="1" applyFont="1" applyFill="1" applyBorder="1" applyAlignment="1">
      <alignment horizontal="center" vertical="center"/>
    </xf>
    <xf numFmtId="175" fontId="27" fillId="0" borderId="55" xfId="10" applyNumberFormat="1" applyFont="1" applyFill="1" applyBorder="1" applyAlignment="1">
      <alignment horizontal="center" vertical="center"/>
    </xf>
    <xf numFmtId="175" fontId="15" fillId="46" borderId="40" xfId="10" applyNumberFormat="1" applyFont="1" applyFill="1" applyBorder="1" applyAlignment="1">
      <alignment horizontal="center" vertical="center"/>
    </xf>
    <xf numFmtId="175" fontId="15" fillId="46" borderId="54" xfId="10" applyNumberFormat="1" applyFont="1" applyFill="1" applyBorder="1" applyAlignment="1">
      <alignment horizontal="center" vertical="center"/>
    </xf>
    <xf numFmtId="175" fontId="15" fillId="46" borderId="55" xfId="10" applyNumberFormat="1" applyFont="1" applyFill="1" applyBorder="1" applyAlignment="1">
      <alignment horizontal="center" vertical="center"/>
    </xf>
    <xf numFmtId="175" fontId="15" fillId="0" borderId="105" xfId="10" applyNumberFormat="1" applyFont="1" applyFill="1" applyBorder="1" applyAlignment="1">
      <alignment horizontal="center" vertical="center"/>
    </xf>
    <xf numFmtId="175" fontId="15" fillId="7" borderId="59" xfId="10" applyNumberFormat="1" applyFont="1" applyFill="1" applyBorder="1" applyAlignment="1">
      <alignment horizontal="center" vertical="center"/>
    </xf>
    <xf numFmtId="175" fontId="15" fillId="7" borderId="61" xfId="10" applyNumberFormat="1" applyFont="1" applyFill="1" applyBorder="1" applyAlignment="1">
      <alignment horizontal="center" vertical="center"/>
    </xf>
    <xf numFmtId="175" fontId="15" fillId="7" borderId="62" xfId="10" applyNumberFormat="1" applyFont="1" applyFill="1" applyBorder="1" applyAlignment="1">
      <alignment horizontal="center" vertical="center"/>
    </xf>
    <xf numFmtId="175" fontId="15" fillId="7" borderId="64" xfId="10" applyNumberFormat="1" applyFont="1" applyFill="1" applyBorder="1" applyAlignment="1">
      <alignment horizontal="center" vertical="center"/>
    </xf>
    <xf numFmtId="175" fontId="15" fillId="0" borderId="137" xfId="10" applyNumberFormat="1" applyFont="1" applyFill="1" applyBorder="1" applyAlignment="1">
      <alignment horizontal="center" vertical="center"/>
    </xf>
    <xf numFmtId="175" fontId="15" fillId="0" borderId="138" xfId="10" applyNumberFormat="1" applyFont="1" applyFill="1" applyBorder="1" applyAlignment="1">
      <alignment horizontal="center" vertical="center"/>
    </xf>
    <xf numFmtId="175" fontId="15" fillId="0" borderId="79" xfId="10" applyNumberFormat="1" applyFont="1" applyFill="1" applyBorder="1" applyAlignment="1">
      <alignment horizontal="center" vertical="center"/>
    </xf>
    <xf numFmtId="175" fontId="15" fillId="0" borderId="78" xfId="10" applyNumberFormat="1" applyFont="1" applyFill="1" applyBorder="1" applyAlignment="1">
      <alignment horizontal="center" vertical="center"/>
    </xf>
    <xf numFmtId="175" fontId="15" fillId="0" borderId="29" xfId="10" applyNumberFormat="1" applyFont="1" applyFill="1" applyBorder="1" applyAlignment="1">
      <alignment horizontal="center" vertical="center" wrapText="1"/>
    </xf>
    <xf numFmtId="175" fontId="15" fillId="0" borderId="56" xfId="10" applyNumberFormat="1" applyFont="1" applyFill="1" applyBorder="1" applyAlignment="1">
      <alignment horizontal="center" vertical="center" wrapText="1"/>
    </xf>
    <xf numFmtId="175" fontId="15" fillId="0" borderId="57" xfId="10" applyNumberFormat="1" applyFont="1" applyFill="1" applyBorder="1" applyAlignment="1">
      <alignment horizontal="center" vertical="center" wrapText="1"/>
    </xf>
    <xf numFmtId="3" fontId="15" fillId="0" borderId="58" xfId="0" applyNumberFormat="1" applyFont="1" applyFill="1" applyBorder="1" applyAlignment="1">
      <alignment horizontal="center" vertical="center" wrapText="1"/>
    </xf>
    <xf numFmtId="168" fontId="13" fillId="29" borderId="35" xfId="0" applyNumberFormat="1" applyFont="1" applyFill="1" applyBorder="1" applyAlignment="1">
      <alignment horizontal="center" vertical="center" textRotation="90" wrapText="1"/>
    </xf>
    <xf numFmtId="168" fontId="13" fillId="29" borderId="85" xfId="0" applyNumberFormat="1" applyFont="1" applyFill="1" applyBorder="1" applyAlignment="1">
      <alignment horizontal="center" vertical="center" textRotation="90" wrapText="1"/>
    </xf>
    <xf numFmtId="168" fontId="13" fillId="29" borderId="87" xfId="0" applyNumberFormat="1" applyFont="1" applyFill="1" applyBorder="1" applyAlignment="1">
      <alignment horizontal="center" vertical="center" textRotation="90" wrapText="1"/>
    </xf>
    <xf numFmtId="168" fontId="13" fillId="31" borderId="37" xfId="0" applyNumberFormat="1" applyFont="1" applyFill="1" applyBorder="1" applyAlignment="1">
      <alignment horizontal="center" vertical="center" textRotation="90" wrapText="1"/>
    </xf>
    <xf numFmtId="168" fontId="13" fillId="31" borderId="88" xfId="0" applyNumberFormat="1" applyFont="1" applyFill="1" applyBorder="1" applyAlignment="1">
      <alignment horizontal="center" vertical="center" textRotation="90" wrapText="1"/>
    </xf>
    <xf numFmtId="168" fontId="13" fillId="31" borderId="152" xfId="0" applyNumberFormat="1" applyFont="1" applyFill="1" applyBorder="1" applyAlignment="1">
      <alignment horizontal="center" vertical="center" textRotation="90" wrapText="1"/>
    </xf>
    <xf numFmtId="168" fontId="13" fillId="33" borderId="51" xfId="0" applyNumberFormat="1" applyFont="1" applyFill="1" applyBorder="1" applyAlignment="1">
      <alignment horizontal="center" vertical="center" textRotation="90" wrapText="1"/>
    </xf>
    <xf numFmtId="168" fontId="13" fillId="33" borderId="89" xfId="0" applyNumberFormat="1" applyFont="1" applyFill="1" applyBorder="1" applyAlignment="1">
      <alignment horizontal="center" vertical="center" textRotation="90" wrapText="1"/>
    </xf>
    <xf numFmtId="168" fontId="13" fillId="31" borderId="96" xfId="0" applyNumberFormat="1" applyFont="1" applyFill="1" applyBorder="1" applyAlignment="1">
      <alignment horizontal="center" vertical="center" textRotation="90" wrapText="1"/>
    </xf>
    <xf numFmtId="168" fontId="13" fillId="6" borderId="23" xfId="0" applyNumberFormat="1" applyFont="1" applyFill="1" applyBorder="1" applyAlignment="1">
      <alignment horizontal="center" vertical="center" textRotation="90" wrapText="1"/>
    </xf>
    <xf numFmtId="168" fontId="13" fillId="6" borderId="84" xfId="0" applyNumberFormat="1" applyFont="1" applyFill="1" applyBorder="1" applyAlignment="1">
      <alignment horizontal="center" vertical="center" textRotation="90" wrapText="1"/>
    </xf>
    <xf numFmtId="168" fontId="13" fillId="6" borderId="39" xfId="0" applyNumberFormat="1" applyFont="1" applyFill="1" applyBorder="1" applyAlignment="1">
      <alignment horizontal="center" vertical="center" textRotation="90" wrapText="1"/>
    </xf>
    <xf numFmtId="168" fontId="13" fillId="16" borderId="69" xfId="0" applyNumberFormat="1" applyFont="1" applyFill="1" applyBorder="1" applyAlignment="1">
      <alignment horizontal="center" vertical="center" textRotation="90" wrapText="1"/>
    </xf>
    <xf numFmtId="168" fontId="13" fillId="16" borderId="150" xfId="0" applyNumberFormat="1" applyFont="1" applyFill="1" applyBorder="1" applyAlignment="1">
      <alignment horizontal="center" vertical="center" textRotation="90" wrapText="1"/>
    </xf>
    <xf numFmtId="168" fontId="13" fillId="41" borderId="43" xfId="0" applyNumberFormat="1" applyFont="1" applyFill="1" applyBorder="1" applyAlignment="1">
      <alignment horizontal="center" vertical="center" textRotation="90" wrapText="1"/>
    </xf>
    <xf numFmtId="168" fontId="13" fillId="41" borderId="44" xfId="0" applyNumberFormat="1" applyFont="1" applyFill="1" applyBorder="1" applyAlignment="1">
      <alignment horizontal="center" vertical="center" textRotation="90" wrapText="1"/>
    </xf>
    <xf numFmtId="168" fontId="13" fillId="41" borderId="45" xfId="0" applyNumberFormat="1" applyFont="1" applyFill="1" applyBorder="1" applyAlignment="1">
      <alignment horizontal="center" vertical="center" textRotation="90" wrapText="1"/>
    </xf>
    <xf numFmtId="168" fontId="13" fillId="26" borderId="79" xfId="0" applyNumberFormat="1" applyFont="1" applyFill="1" applyBorder="1" applyAlignment="1">
      <alignment horizontal="center" vertical="center" textRotation="90" wrapText="1"/>
    </xf>
    <xf numFmtId="168" fontId="13" fillId="26" borderId="151" xfId="0" applyNumberFormat="1" applyFont="1" applyFill="1" applyBorder="1" applyAlignment="1">
      <alignment horizontal="center" vertical="center" textRotation="90" wrapText="1"/>
    </xf>
    <xf numFmtId="168" fontId="13" fillId="26" borderId="78" xfId="0" applyNumberFormat="1" applyFont="1" applyFill="1" applyBorder="1" applyAlignment="1">
      <alignment horizontal="center" vertical="center" textRotation="90" wrapText="1"/>
    </xf>
    <xf numFmtId="175" fontId="15" fillId="0" borderId="159" xfId="10" applyNumberFormat="1" applyFont="1" applyFill="1" applyBorder="1" applyAlignment="1">
      <alignment horizontal="center" vertical="center"/>
    </xf>
    <xf numFmtId="175" fontId="15" fillId="0" borderId="147" xfId="10" applyNumberFormat="1" applyFont="1" applyFill="1" applyBorder="1" applyAlignment="1">
      <alignment horizontal="center" vertical="center"/>
    </xf>
    <xf numFmtId="175" fontId="15" fillId="0" borderId="160" xfId="10" applyNumberFormat="1" applyFont="1" applyFill="1" applyBorder="1" applyAlignment="1">
      <alignment horizontal="center" vertical="center"/>
    </xf>
    <xf numFmtId="175" fontId="15" fillId="0" borderId="148" xfId="10" applyNumberFormat="1" applyFont="1" applyFill="1" applyBorder="1" applyAlignment="1">
      <alignment horizontal="center" vertical="center"/>
    </xf>
    <xf numFmtId="175" fontId="15" fillId="0" borderId="161" xfId="10" applyNumberFormat="1" applyFont="1" applyFill="1" applyBorder="1" applyAlignment="1">
      <alignment horizontal="center" vertical="center"/>
    </xf>
    <xf numFmtId="175" fontId="15" fillId="0" borderId="149" xfId="10" applyNumberFormat="1" applyFont="1" applyFill="1" applyBorder="1" applyAlignment="1">
      <alignment horizontal="center" vertical="center"/>
    </xf>
    <xf numFmtId="175" fontId="15" fillId="46" borderId="159" xfId="10" applyNumberFormat="1" applyFont="1" applyFill="1" applyBorder="1" applyAlignment="1">
      <alignment horizontal="center" vertical="center"/>
    </xf>
    <xf numFmtId="175" fontId="15" fillId="46" borderId="147" xfId="10" applyNumberFormat="1" applyFont="1" applyFill="1" applyBorder="1" applyAlignment="1">
      <alignment horizontal="center" vertical="center"/>
    </xf>
    <xf numFmtId="175" fontId="15" fillId="46" borderId="161" xfId="10" applyNumberFormat="1" applyFont="1" applyFill="1" applyBorder="1" applyAlignment="1">
      <alignment horizontal="center" vertical="center"/>
    </xf>
    <xf numFmtId="175" fontId="15" fillId="46" borderId="149" xfId="10" applyNumberFormat="1" applyFont="1" applyFill="1" applyBorder="1" applyAlignment="1">
      <alignment horizontal="center" vertical="center"/>
    </xf>
    <xf numFmtId="175" fontId="15" fillId="0" borderId="75" xfId="10" applyNumberFormat="1" applyFont="1" applyFill="1" applyBorder="1" applyAlignment="1">
      <alignment horizontal="center" vertical="center"/>
    </xf>
    <xf numFmtId="175" fontId="15" fillId="0" borderId="76" xfId="10" applyNumberFormat="1" applyFont="1" applyFill="1" applyBorder="1" applyAlignment="1">
      <alignment horizontal="center" vertical="center"/>
    </xf>
    <xf numFmtId="175" fontId="15" fillId="0" borderId="153" xfId="10" applyNumberFormat="1" applyFont="1" applyFill="1" applyBorder="1" applyAlignment="1">
      <alignment horizontal="center" vertical="center"/>
    </xf>
    <xf numFmtId="175" fontId="15" fillId="0" borderId="154" xfId="10" applyNumberFormat="1" applyFont="1" applyFill="1" applyBorder="1" applyAlignment="1">
      <alignment horizontal="center" vertical="center"/>
    </xf>
    <xf numFmtId="175" fontId="15" fillId="0" borderId="155" xfId="10" applyNumberFormat="1" applyFont="1" applyFill="1" applyBorder="1" applyAlignment="1">
      <alignment horizontal="center" vertical="center"/>
    </xf>
    <xf numFmtId="175" fontId="15" fillId="0" borderId="156" xfId="10" applyNumberFormat="1" applyFont="1" applyFill="1" applyBorder="1" applyAlignment="1">
      <alignment horizontal="center" vertical="center"/>
    </xf>
    <xf numFmtId="175" fontId="15" fillId="46" borderId="157" xfId="10" applyNumberFormat="1" applyFont="1" applyFill="1" applyBorder="1" applyAlignment="1">
      <alignment horizontal="center" vertical="center"/>
    </xf>
    <xf numFmtId="175" fontId="15" fillId="46" borderId="158" xfId="10" applyNumberFormat="1" applyFont="1" applyFill="1" applyBorder="1" applyAlignment="1">
      <alignment horizontal="center" vertical="center"/>
    </xf>
    <xf numFmtId="175" fontId="13" fillId="34" borderId="75" xfId="10" applyNumberFormat="1" applyFont="1" applyFill="1" applyBorder="1" applyAlignment="1">
      <alignment horizontal="center" vertical="center"/>
    </xf>
    <xf numFmtId="175" fontId="13" fillId="34" borderId="76" xfId="10" applyNumberFormat="1" applyFont="1" applyFill="1" applyBorder="1" applyAlignment="1">
      <alignment horizontal="center" vertical="center"/>
    </xf>
    <xf numFmtId="175" fontId="15" fillId="2" borderId="159" xfId="10" applyNumberFormat="1" applyFont="1" applyFill="1" applyBorder="1" applyAlignment="1">
      <alignment horizontal="center" vertical="center"/>
    </xf>
    <xf numFmtId="175" fontId="15" fillId="2" borderId="147" xfId="10" applyNumberFormat="1" applyFont="1" applyFill="1" applyBorder="1" applyAlignment="1">
      <alignment horizontal="center" vertical="center"/>
    </xf>
    <xf numFmtId="175" fontId="15" fillId="2" borderId="160" xfId="10" applyNumberFormat="1" applyFont="1" applyFill="1" applyBorder="1" applyAlignment="1">
      <alignment horizontal="center" vertical="center"/>
    </xf>
    <xf numFmtId="175" fontId="15" fillId="2" borderId="148" xfId="10" applyNumberFormat="1" applyFont="1" applyFill="1" applyBorder="1" applyAlignment="1">
      <alignment horizontal="center" vertical="center"/>
    </xf>
    <xf numFmtId="175" fontId="15" fillId="2" borderId="161" xfId="10" applyNumberFormat="1" applyFont="1" applyFill="1" applyBorder="1" applyAlignment="1">
      <alignment horizontal="center" vertical="center"/>
    </xf>
    <xf numFmtId="175" fontId="15" fillId="2" borderId="149" xfId="10" applyNumberFormat="1" applyFont="1" applyFill="1" applyBorder="1" applyAlignment="1">
      <alignment horizontal="center" vertical="center"/>
    </xf>
    <xf numFmtId="168" fontId="13" fillId="12" borderId="10" xfId="0" applyNumberFormat="1" applyFont="1" applyFill="1" applyBorder="1" applyAlignment="1">
      <alignment horizontal="center" textRotation="90" wrapText="1"/>
    </xf>
    <xf numFmtId="168" fontId="13" fillId="19" borderId="58" xfId="0" applyNumberFormat="1" applyFont="1" applyFill="1" applyBorder="1" applyAlignment="1">
      <alignment horizontal="center" vertical="center" textRotation="90" wrapText="1"/>
    </xf>
    <xf numFmtId="168" fontId="13" fillId="24" borderId="91" xfId="0" applyNumberFormat="1" applyFont="1" applyFill="1" applyBorder="1" applyAlignment="1">
      <alignment horizontal="center" vertical="center" textRotation="90" wrapText="1"/>
    </xf>
    <xf numFmtId="168" fontId="13" fillId="24" borderId="93" xfId="0" applyNumberFormat="1" applyFont="1" applyFill="1" applyBorder="1" applyAlignment="1">
      <alignment horizontal="center" vertical="center" textRotation="90" wrapText="1"/>
    </xf>
    <xf numFmtId="168" fontId="13" fillId="24" borderId="92" xfId="0" applyNumberFormat="1" applyFont="1" applyFill="1" applyBorder="1" applyAlignment="1">
      <alignment horizontal="center" vertical="center" textRotation="90" wrapText="1"/>
    </xf>
    <xf numFmtId="168" fontId="13" fillId="29" borderId="86" xfId="0" applyNumberFormat="1" applyFont="1" applyFill="1" applyBorder="1" applyAlignment="1">
      <alignment horizontal="center" vertical="center" textRotation="90" wrapText="1"/>
    </xf>
    <xf numFmtId="3" fontId="15" fillId="8" borderId="77" xfId="0" applyNumberFormat="1" applyFont="1" applyFill="1" applyBorder="1" applyAlignment="1">
      <alignment horizontal="center" vertical="center" wrapText="1"/>
    </xf>
    <xf numFmtId="3" fontId="15" fillId="8" borderId="78" xfId="0" applyNumberFormat="1" applyFont="1" applyFill="1" applyBorder="1" applyAlignment="1">
      <alignment horizontal="center" vertical="center" wrapText="1"/>
    </xf>
    <xf numFmtId="3" fontId="15" fillId="0" borderId="79" xfId="0" applyNumberFormat="1" applyFont="1" applyFill="1" applyBorder="1" applyAlignment="1">
      <alignment horizontal="center" vertical="center" wrapText="1"/>
    </xf>
    <xf numFmtId="3" fontId="15" fillId="0" borderId="78" xfId="0" applyNumberFormat="1" applyFont="1" applyFill="1" applyBorder="1" applyAlignment="1">
      <alignment horizontal="center" vertical="center" wrapText="1"/>
    </xf>
    <xf numFmtId="175" fontId="15" fillId="0" borderId="107" xfId="10" applyNumberFormat="1" applyFont="1" applyFill="1" applyBorder="1" applyAlignment="1">
      <alignment horizontal="center" vertical="center"/>
    </xf>
    <xf numFmtId="175" fontId="15" fillId="0" borderId="108" xfId="10" applyNumberFormat="1" applyFont="1" applyFill="1" applyBorder="1" applyAlignment="1">
      <alignment horizontal="center" vertical="center"/>
    </xf>
    <xf numFmtId="175" fontId="15" fillId="0" borderId="42" xfId="10" applyNumberFormat="1" applyFont="1" applyFill="1" applyBorder="1" applyAlignment="1">
      <alignment horizontal="center" vertical="center" wrapText="1"/>
    </xf>
    <xf numFmtId="175" fontId="15" fillId="0" borderId="94" xfId="1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wrapText="1"/>
    </xf>
    <xf numFmtId="9" fontId="15" fillId="0" borderId="42" xfId="9" applyFont="1" applyFill="1" applyBorder="1" applyAlignment="1">
      <alignment horizontal="center" vertical="center" wrapText="1"/>
    </xf>
    <xf numFmtId="9" fontId="15" fillId="0" borderId="94" xfId="9" applyFont="1" applyFill="1" applyBorder="1" applyAlignment="1">
      <alignment horizontal="center" vertical="center" wrapText="1"/>
    </xf>
    <xf numFmtId="9" fontId="15" fillId="0" borderId="42" xfId="9" applyFont="1" applyFill="1" applyBorder="1" applyAlignment="1">
      <alignment horizontal="center" vertical="center"/>
    </xf>
    <xf numFmtId="9" fontId="15" fillId="0" borderId="94" xfId="9" applyFont="1" applyFill="1" applyBorder="1" applyAlignment="1">
      <alignment horizontal="center" vertical="center"/>
    </xf>
    <xf numFmtId="175" fontId="15" fillId="46" borderId="107" xfId="10" applyNumberFormat="1" applyFont="1" applyFill="1" applyBorder="1" applyAlignment="1">
      <alignment horizontal="center" vertical="center"/>
    </xf>
    <xf numFmtId="3" fontId="4" fillId="0" borderId="40" xfId="0" applyNumberFormat="1" applyFont="1" applyFill="1" applyBorder="1" applyAlignment="1">
      <alignment horizontal="center" vertical="center" wrapText="1"/>
    </xf>
    <xf numFmtId="3" fontId="4" fillId="0" borderId="55" xfId="0" applyNumberFormat="1" applyFont="1" applyFill="1" applyBorder="1" applyAlignment="1">
      <alignment horizontal="center" vertical="center" wrapText="1"/>
    </xf>
    <xf numFmtId="4" fontId="15" fillId="2" borderId="40" xfId="0" applyNumberFormat="1" applyFont="1" applyFill="1" applyBorder="1" applyAlignment="1">
      <alignment horizontal="center" vertical="center"/>
    </xf>
    <xf numFmtId="4" fontId="15" fillId="2" borderId="54" xfId="0" applyNumberFormat="1" applyFont="1" applyFill="1" applyBorder="1" applyAlignment="1">
      <alignment horizontal="center" vertical="center"/>
    </xf>
    <xf numFmtId="175" fontId="15" fillId="2" borderId="55" xfId="10" applyNumberFormat="1" applyFont="1" applyFill="1" applyBorder="1" applyAlignment="1">
      <alignment horizontal="center" vertical="center"/>
    </xf>
    <xf numFmtId="175" fontId="15" fillId="0" borderId="75" xfId="10" applyNumberFormat="1" applyFont="1" applyFill="1" applyBorder="1" applyAlignment="1">
      <alignment horizontal="center" vertical="center" wrapText="1"/>
    </xf>
    <xf numFmtId="175" fontId="15" fillId="0" borderId="76" xfId="10" applyNumberFormat="1" applyFont="1" applyFill="1" applyBorder="1" applyAlignment="1">
      <alignment horizontal="center" vertical="center" wrapText="1"/>
    </xf>
    <xf numFmtId="175" fontId="27" fillId="0" borderId="40" xfId="10" applyNumberFormat="1" applyFont="1" applyFill="1" applyBorder="1" applyAlignment="1">
      <alignment horizontal="center" vertical="center" wrapText="1"/>
    </xf>
    <xf numFmtId="175" fontId="27" fillId="0" borderId="54" xfId="10" applyNumberFormat="1" applyFont="1" applyFill="1" applyBorder="1" applyAlignment="1">
      <alignment horizontal="center" vertical="center" wrapText="1"/>
    </xf>
    <xf numFmtId="175" fontId="27" fillId="0" borderId="55" xfId="10" applyNumberFormat="1" applyFont="1" applyFill="1" applyBorder="1" applyAlignment="1">
      <alignment horizontal="center" vertical="center" wrapText="1"/>
    </xf>
    <xf numFmtId="175" fontId="13" fillId="31" borderId="135" xfId="10" applyNumberFormat="1" applyFont="1" applyFill="1" applyBorder="1" applyAlignment="1">
      <alignment horizontal="center" vertical="center"/>
    </xf>
    <xf numFmtId="175" fontId="13" fillId="31" borderId="136" xfId="10" applyNumberFormat="1" applyFont="1" applyFill="1" applyBorder="1" applyAlignment="1">
      <alignment horizontal="center" vertical="center"/>
    </xf>
    <xf numFmtId="9" fontId="15" fillId="0" borderId="59" xfId="9" applyFont="1" applyFill="1" applyBorder="1" applyAlignment="1">
      <alignment horizontal="center" vertical="center"/>
    </xf>
    <xf numFmtId="9" fontId="15" fillId="0" borderId="60" xfId="9" applyFont="1" applyFill="1" applyBorder="1" applyAlignment="1">
      <alignment horizontal="center" vertical="center"/>
    </xf>
    <xf numFmtId="9" fontId="15" fillId="0" borderId="61" xfId="9" applyFont="1" applyFill="1" applyBorder="1" applyAlignment="1">
      <alignment horizontal="center" vertical="center"/>
    </xf>
    <xf numFmtId="9" fontId="15" fillId="0" borderId="62" xfId="9" applyFont="1" applyFill="1" applyBorder="1" applyAlignment="1">
      <alignment horizontal="center" vertical="center"/>
    </xf>
    <xf numFmtId="9" fontId="15" fillId="0" borderId="63" xfId="9" applyFont="1" applyFill="1" applyBorder="1" applyAlignment="1">
      <alignment horizontal="center" vertical="center"/>
    </xf>
    <xf numFmtId="9" fontId="15" fillId="0" borderId="64" xfId="9" applyFont="1" applyFill="1" applyBorder="1" applyAlignment="1">
      <alignment horizontal="center" vertical="center"/>
    </xf>
    <xf numFmtId="9" fontId="15" fillId="7" borderId="40" xfId="9" applyFont="1" applyFill="1" applyBorder="1" applyAlignment="1">
      <alignment horizontal="center" vertical="center" wrapText="1"/>
    </xf>
    <xf numFmtId="9" fontId="15" fillId="7" borderId="54" xfId="9" applyFont="1" applyFill="1" applyBorder="1" applyAlignment="1">
      <alignment horizontal="center" vertical="center" wrapText="1"/>
    </xf>
    <xf numFmtId="9" fontId="15" fillId="7" borderId="55" xfId="9" applyFont="1" applyFill="1" applyBorder="1" applyAlignment="1">
      <alignment horizontal="center" vertical="center" wrapText="1"/>
    </xf>
    <xf numFmtId="175" fontId="13" fillId="29" borderId="194" xfId="10" applyNumberFormat="1" applyFont="1" applyFill="1" applyBorder="1" applyAlignment="1">
      <alignment horizontal="center" vertical="center"/>
    </xf>
    <xf numFmtId="175" fontId="13" fillId="29" borderId="195" xfId="10" applyNumberFormat="1" applyFont="1" applyFill="1" applyBorder="1" applyAlignment="1">
      <alignment horizontal="center" vertical="center"/>
    </xf>
    <xf numFmtId="175" fontId="15" fillId="0" borderId="200" xfId="10" applyNumberFormat="1" applyFont="1" applyFill="1" applyBorder="1" applyAlignment="1">
      <alignment horizontal="center" vertical="center"/>
    </xf>
    <xf numFmtId="175" fontId="15" fillId="0" borderId="201" xfId="10" applyNumberFormat="1" applyFont="1" applyFill="1" applyBorder="1" applyAlignment="1">
      <alignment horizontal="center" vertical="center"/>
    </xf>
    <xf numFmtId="175" fontId="15" fillId="0" borderId="176" xfId="10" applyNumberFormat="1" applyFont="1" applyFill="1" applyBorder="1" applyAlignment="1">
      <alignment horizontal="center" vertical="center"/>
    </xf>
    <xf numFmtId="175" fontId="15" fillId="0" borderId="177" xfId="10" applyNumberFormat="1" applyFont="1" applyFill="1" applyBorder="1" applyAlignment="1">
      <alignment horizontal="center" vertical="center"/>
    </xf>
    <xf numFmtId="175" fontId="15" fillId="0" borderId="178" xfId="10" applyNumberFormat="1" applyFont="1" applyFill="1" applyBorder="1" applyAlignment="1">
      <alignment horizontal="center" vertical="center"/>
    </xf>
    <xf numFmtId="175" fontId="15" fillId="0" borderId="179" xfId="10" applyNumberFormat="1" applyFont="1" applyFill="1" applyBorder="1" applyAlignment="1">
      <alignment horizontal="center" vertical="center"/>
    </xf>
    <xf numFmtId="175" fontId="15" fillId="0" borderId="180" xfId="10" applyNumberFormat="1" applyFont="1" applyFill="1" applyBorder="1" applyAlignment="1">
      <alignment horizontal="center" vertical="center"/>
    </xf>
    <xf numFmtId="175" fontId="15" fillId="0" borderId="181" xfId="10" applyNumberFormat="1" applyFont="1" applyFill="1" applyBorder="1" applyAlignment="1">
      <alignment horizontal="center" vertical="center"/>
    </xf>
    <xf numFmtId="175" fontId="15" fillId="0" borderId="182" xfId="10" applyNumberFormat="1" applyFont="1" applyFill="1" applyBorder="1" applyAlignment="1">
      <alignment horizontal="center" vertical="center"/>
    </xf>
    <xf numFmtId="175" fontId="15" fillId="0" borderId="183" xfId="10" applyNumberFormat="1" applyFont="1" applyFill="1" applyBorder="1" applyAlignment="1">
      <alignment horizontal="center" vertical="center"/>
    </xf>
    <xf numFmtId="175" fontId="13" fillId="24" borderId="184" xfId="10" applyNumberFormat="1" applyFont="1" applyFill="1" applyBorder="1" applyAlignment="1">
      <alignment horizontal="center" vertical="center"/>
    </xf>
    <xf numFmtId="175" fontId="13" fillId="24" borderId="185" xfId="10" applyNumberFormat="1" applyFont="1" applyFill="1" applyBorder="1" applyAlignment="1">
      <alignment horizontal="center" vertical="center"/>
    </xf>
    <xf numFmtId="175" fontId="15" fillId="0" borderId="184" xfId="10" applyNumberFormat="1" applyFont="1" applyFill="1" applyBorder="1" applyAlignment="1">
      <alignment horizontal="center" vertical="center"/>
    </xf>
    <xf numFmtId="175" fontId="15" fillId="0" borderId="185" xfId="10" applyNumberFormat="1" applyFont="1" applyFill="1" applyBorder="1" applyAlignment="1">
      <alignment horizontal="center" vertical="center"/>
    </xf>
    <xf numFmtId="175" fontId="13" fillId="26" borderId="192" xfId="10" applyNumberFormat="1" applyFont="1" applyFill="1" applyBorder="1" applyAlignment="1">
      <alignment horizontal="center" vertical="center"/>
    </xf>
    <xf numFmtId="175" fontId="13" fillId="26" borderId="193" xfId="10"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74" fontId="15" fillId="0" borderId="150" xfId="0" applyNumberFormat="1" applyFont="1" applyFill="1" applyBorder="1" applyAlignment="1">
      <alignment horizontal="center" vertical="center"/>
    </xf>
    <xf numFmtId="175" fontId="13" fillId="6" borderId="129" xfId="10" applyNumberFormat="1" applyFont="1" applyFill="1" applyBorder="1" applyAlignment="1">
      <alignment horizontal="center" vertical="center"/>
    </xf>
    <xf numFmtId="175" fontId="13" fillId="6" borderId="171" xfId="10" applyNumberFormat="1" applyFont="1" applyFill="1" applyBorder="1" applyAlignment="1">
      <alignment horizontal="center" vertical="center"/>
    </xf>
    <xf numFmtId="175" fontId="13" fillId="6" borderId="245" xfId="10" applyNumberFormat="1" applyFont="1" applyFill="1" applyBorder="1" applyAlignment="1">
      <alignment horizontal="center" vertical="center"/>
    </xf>
    <xf numFmtId="175" fontId="13" fillId="6" borderId="275" xfId="10" applyNumberFormat="1" applyFont="1" applyFill="1" applyBorder="1" applyAlignment="1">
      <alignment horizontal="center" vertical="center"/>
    </xf>
    <xf numFmtId="175" fontId="15" fillId="0" borderId="166" xfId="10" applyNumberFormat="1" applyFont="1" applyFill="1" applyBorder="1" applyAlignment="1">
      <alignment horizontal="center" vertical="center"/>
    </xf>
    <xf numFmtId="175" fontId="15" fillId="0" borderId="131" xfId="10" applyNumberFormat="1" applyFont="1" applyFill="1" applyBorder="1" applyAlignment="1">
      <alignment horizontal="center" vertical="center"/>
    </xf>
    <xf numFmtId="168" fontId="13" fillId="0" borderId="247" xfId="1" applyNumberFormat="1" applyFont="1" applyFill="1" applyBorder="1" applyAlignment="1">
      <alignment horizontal="center" vertical="center" textRotation="90" wrapText="1"/>
    </xf>
    <xf numFmtId="168" fontId="13" fillId="0" borderId="250" xfId="1" applyNumberFormat="1" applyFont="1" applyFill="1" applyBorder="1" applyAlignment="1">
      <alignment horizontal="center" vertical="center" textRotation="90" wrapText="1"/>
    </xf>
    <xf numFmtId="168" fontId="13" fillId="0" borderId="253" xfId="1" applyNumberFormat="1" applyFont="1" applyFill="1" applyBorder="1" applyAlignment="1">
      <alignment horizontal="center" vertical="center" textRotation="90" wrapText="1"/>
    </xf>
    <xf numFmtId="168" fontId="13" fillId="0" borderId="124" xfId="1" applyNumberFormat="1" applyFont="1" applyFill="1" applyBorder="1" applyAlignment="1">
      <alignment horizontal="center" vertical="center" textRotation="90" wrapText="1"/>
    </xf>
    <xf numFmtId="168" fontId="13" fillId="0" borderId="262" xfId="1" applyNumberFormat="1" applyFont="1" applyFill="1" applyBorder="1" applyAlignment="1">
      <alignment horizontal="center" vertical="center" textRotation="90" wrapText="1"/>
    </xf>
    <xf numFmtId="168" fontId="31" fillId="45" borderId="265" xfId="0" applyNumberFormat="1" applyFont="1" applyFill="1" applyBorder="1" applyAlignment="1">
      <alignment horizontal="left" vertical="center"/>
    </xf>
    <xf numFmtId="168" fontId="31" fillId="45" borderId="69" xfId="0" applyNumberFormat="1" applyFont="1" applyFill="1" applyBorder="1" applyAlignment="1">
      <alignment horizontal="center" vertical="center"/>
    </xf>
    <xf numFmtId="168" fontId="31" fillId="45" borderId="260" xfId="0" applyNumberFormat="1" applyFont="1" applyFill="1" applyBorder="1" applyAlignment="1">
      <alignment horizontal="left" vertical="center"/>
    </xf>
    <xf numFmtId="168" fontId="31" fillId="45" borderId="266" xfId="0" applyNumberFormat="1" applyFont="1" applyFill="1" applyBorder="1" applyAlignment="1">
      <alignment horizontal="left" vertical="center"/>
    </xf>
    <xf numFmtId="168" fontId="31" fillId="45" borderId="267" xfId="0" applyNumberFormat="1" applyFont="1" applyFill="1" applyBorder="1" applyAlignment="1">
      <alignment horizontal="left" vertical="center"/>
    </xf>
    <xf numFmtId="168" fontId="31" fillId="45" borderId="235" xfId="0" applyNumberFormat="1" applyFont="1" applyFill="1" applyBorder="1" applyAlignment="1">
      <alignment horizontal="left" vertical="center"/>
    </xf>
    <xf numFmtId="3" fontId="15" fillId="0" borderId="132" xfId="0" applyNumberFormat="1" applyFont="1" applyFill="1" applyBorder="1" applyAlignment="1">
      <alignment horizontal="center" vertical="center" wrapText="1"/>
    </xf>
    <xf numFmtId="175" fontId="13" fillId="0" borderId="286" xfId="10" applyNumberFormat="1" applyFont="1" applyFill="1" applyBorder="1" applyAlignment="1">
      <alignment horizontal="center" vertical="center"/>
    </xf>
    <xf numFmtId="164" fontId="36" fillId="0" borderId="286" xfId="13" applyFont="1" applyFill="1" applyBorder="1" applyAlignment="1">
      <alignment vertical="center"/>
    </xf>
    <xf numFmtId="164" fontId="35" fillId="0" borderId="286" xfId="13" applyFont="1" applyFill="1" applyBorder="1" applyAlignment="1" applyProtection="1">
      <alignment vertical="center" wrapText="1"/>
    </xf>
  </cellXfs>
  <cellStyles count="34">
    <cellStyle name="Millares" xfId="1" builtinId="3"/>
    <cellStyle name="Millares 2" xfId="2"/>
    <cellStyle name="Millares 2 2" xfId="17"/>
    <cellStyle name="Millares 3" xfId="15"/>
    <cellStyle name="Moneda" xfId="10" builtinId="4"/>
    <cellStyle name="Moneda [0]" xfId="13" builtinId="7"/>
    <cellStyle name="Normal" xfId="0" builtinId="0"/>
    <cellStyle name="Normal 10" xfId="26"/>
    <cellStyle name="Normal 11" xfId="27"/>
    <cellStyle name="Normal 12" xfId="28"/>
    <cellStyle name="Normal 13" xfId="29"/>
    <cellStyle name="Normal 14" xfId="30"/>
    <cellStyle name="Normal 15" xfId="31"/>
    <cellStyle name="Normal 16" xfId="32"/>
    <cellStyle name="Normal 17" xfId="33"/>
    <cellStyle name="Normal 18" xfId="14"/>
    <cellStyle name="Normal 2" xfId="3"/>
    <cellStyle name="Normal 2 2" xfId="18"/>
    <cellStyle name="Normal 2 3" xfId="16"/>
    <cellStyle name="Normal 3" xfId="4"/>
    <cellStyle name="Normal 3 2" xfId="19"/>
    <cellStyle name="Normal 4" xfId="5"/>
    <cellStyle name="Normal 4 2" xfId="20"/>
    <cellStyle name="Normal 5" xfId="6"/>
    <cellStyle name="Normal 5 2" xfId="21"/>
    <cellStyle name="Normal 6" xfId="7"/>
    <cellStyle name="Normal 6 2" xfId="22"/>
    <cellStyle name="Normal 7" xfId="8"/>
    <cellStyle name="Normal 7 2" xfId="23"/>
    <cellStyle name="Normal 8" xfId="11"/>
    <cellStyle name="Normal 8 2" xfId="24"/>
    <cellStyle name="Normal 9" xfId="12"/>
    <cellStyle name="Normal 9 2" xfId="25"/>
    <cellStyle name="Porcentaje" xfId="9" builtinId="5"/>
  </cellStyles>
  <dxfs count="0"/>
  <tableStyles count="0" defaultTableStyle="TableStyleMedium9" defaultPivotStyle="PivotStyleLight16"/>
  <colors>
    <mruColors>
      <color rgb="FF66FF99"/>
      <color rgb="FF99FF99"/>
      <color rgb="FFEA42D6"/>
      <color rgb="FFCD0594"/>
      <color rgb="FF66FF66"/>
      <color rgb="FFCC0099"/>
      <color rgb="FF3974A5"/>
      <color rgb="FF009900"/>
      <color rgb="FFFFCC00"/>
      <color rgb="FF3C6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XFD476"/>
  <sheetViews>
    <sheetView tabSelected="1" view="pageBreakPreview" topLeftCell="A255" zoomScale="70" zoomScaleNormal="85" zoomScaleSheetLayoutView="70" zoomScalePageLayoutView="150" workbookViewId="0">
      <selection activeCell="U259" sqref="U259"/>
    </sheetView>
  </sheetViews>
  <sheetFormatPr baseColWidth="10" defaultColWidth="10.85546875" defaultRowHeight="33" customHeight="1" x14ac:dyDescent="0.2"/>
  <cols>
    <col min="1" max="1" width="1.28515625" style="487" customWidth="1"/>
    <col min="2" max="2" width="16" style="488" customWidth="1"/>
    <col min="3" max="3" width="75.7109375" style="488" customWidth="1"/>
    <col min="4" max="4" width="10.28515625" style="489" hidden="1" customWidth="1"/>
    <col min="5" max="5" width="37.85546875" style="490" customWidth="1"/>
    <col min="6" max="6" width="19.5703125" style="490" customWidth="1"/>
    <col min="7" max="7" width="17.85546875" style="490" customWidth="1"/>
    <col min="8" max="8" width="13.28515625" style="491" hidden="1" customWidth="1"/>
    <col min="9" max="9" width="20.42578125" style="491" bestFit="1" customWidth="1"/>
    <col min="10" max="10" width="20.7109375" style="491" hidden="1" customWidth="1"/>
    <col min="11" max="12" width="20.42578125" style="491" hidden="1" customWidth="1"/>
    <col min="13" max="13" width="21.28515625" style="491" hidden="1" customWidth="1"/>
    <col min="14" max="14" width="17" style="491" customWidth="1"/>
    <col min="15" max="15" width="14.7109375" style="491" customWidth="1"/>
    <col min="16" max="16" width="9.5703125" style="491" customWidth="1"/>
    <col min="17" max="17" width="6.85546875" style="491" customWidth="1"/>
    <col min="18" max="18" width="16.28515625" style="491" hidden="1" customWidth="1"/>
    <col min="19" max="19" width="7.28515625" style="491" customWidth="1"/>
    <col min="20" max="20" width="2.5703125" style="491" customWidth="1"/>
    <col min="21" max="21" width="16.28515625" style="491" customWidth="1"/>
    <col min="22" max="22" width="22.28515625" style="492" hidden="1" customWidth="1"/>
    <col min="23" max="24" width="20.42578125" style="493" hidden="1" customWidth="1"/>
    <col min="25" max="25" width="18" style="494" customWidth="1"/>
    <col min="26" max="26" width="9.28515625" style="673" customWidth="1"/>
    <col min="27" max="27" width="13" style="504" hidden="1" customWidth="1"/>
    <col min="28" max="28" width="10.140625" style="504" hidden="1" customWidth="1"/>
    <col min="29" max="30" width="0" style="504" hidden="1" customWidth="1"/>
    <col min="31" max="36" width="0" style="487" hidden="1" customWidth="1"/>
    <col min="37" max="16384" width="10.85546875" style="487"/>
  </cols>
  <sheetData>
    <row r="1" spans="1:36" s="1" customFormat="1" ht="70.5" customHeight="1" thickTop="1" x14ac:dyDescent="0.2">
      <c r="A1" s="1477" t="s">
        <v>1151</v>
      </c>
      <c r="B1" s="1477"/>
      <c r="C1" s="1477"/>
      <c r="D1" s="1478"/>
      <c r="E1" s="1477"/>
      <c r="F1" s="1477"/>
      <c r="G1" s="1477"/>
      <c r="H1" s="1478"/>
      <c r="I1" s="1477"/>
      <c r="J1" s="1479"/>
      <c r="K1" s="1480"/>
      <c r="L1" s="1480"/>
      <c r="M1" s="1481"/>
      <c r="N1" s="1477"/>
      <c r="O1" s="1477"/>
      <c r="P1" s="1477"/>
      <c r="Q1" s="1477"/>
      <c r="R1" s="1478"/>
      <c r="S1" s="1477"/>
      <c r="T1" s="1477"/>
      <c r="U1" s="1477"/>
      <c r="V1" s="1479"/>
      <c r="W1" s="1480"/>
      <c r="X1" s="1481"/>
      <c r="Y1" s="1477"/>
      <c r="Z1" s="1477"/>
      <c r="AA1" s="587"/>
      <c r="AB1" s="504"/>
      <c r="AC1" s="504"/>
      <c r="AD1" s="504"/>
      <c r="AE1" s="487"/>
      <c r="AF1" s="487"/>
      <c r="AG1" s="487"/>
      <c r="AH1" s="487"/>
      <c r="AI1" s="487"/>
      <c r="AJ1" s="487"/>
    </row>
    <row r="2" spans="1:36" s="1" customFormat="1" ht="7.5" hidden="1" customHeight="1" x14ac:dyDescent="0.2">
      <c r="A2" s="1015"/>
      <c r="B2" s="1008"/>
      <c r="C2" s="1009"/>
      <c r="D2" s="15"/>
      <c r="E2" s="1010"/>
      <c r="F2" s="1011"/>
      <c r="G2" s="1011"/>
      <c r="H2" s="16"/>
      <c r="I2" s="1012"/>
      <c r="J2" s="10"/>
      <c r="K2" s="10"/>
      <c r="L2" s="10"/>
      <c r="M2" s="10"/>
      <c r="N2" s="1012"/>
      <c r="O2" s="1012"/>
      <c r="P2" s="1012"/>
      <c r="Q2" s="1012"/>
      <c r="R2" s="10"/>
      <c r="S2" s="1012"/>
      <c r="T2" s="1012"/>
      <c r="U2" s="1012"/>
      <c r="V2" s="17"/>
      <c r="W2" s="18"/>
      <c r="X2" s="18"/>
      <c r="Y2" s="1013"/>
      <c r="Z2" s="1014"/>
      <c r="AA2" s="587"/>
      <c r="AB2" s="504"/>
      <c r="AC2" s="504"/>
      <c r="AD2" s="504"/>
      <c r="AE2" s="487"/>
      <c r="AF2" s="487"/>
      <c r="AG2" s="487"/>
      <c r="AH2" s="487"/>
      <c r="AI2" s="487"/>
      <c r="AJ2" s="487"/>
    </row>
    <row r="3" spans="1:36" s="1" customFormat="1" ht="30" customHeight="1" x14ac:dyDescent="0.2">
      <c r="A3" s="1493" t="s">
        <v>30</v>
      </c>
      <c r="B3" s="1482" t="s">
        <v>5</v>
      </c>
      <c r="C3" s="1487" t="s">
        <v>1</v>
      </c>
      <c r="D3" s="1507" t="s">
        <v>2</v>
      </c>
      <c r="E3" s="1191" t="s">
        <v>3</v>
      </c>
      <c r="F3" s="1196" t="s">
        <v>6</v>
      </c>
      <c r="G3" s="1178" t="s">
        <v>1152</v>
      </c>
      <c r="H3" s="1200" t="s">
        <v>914</v>
      </c>
      <c r="I3" s="1205" t="s">
        <v>527</v>
      </c>
      <c r="J3" s="1512" t="s">
        <v>528</v>
      </c>
      <c r="K3" s="1508" t="s">
        <v>3</v>
      </c>
      <c r="L3" s="1508"/>
      <c r="M3" s="1514"/>
      <c r="N3" s="1496" t="s">
        <v>634</v>
      </c>
      <c r="O3" s="1497"/>
      <c r="P3" s="1497"/>
      <c r="Q3" s="1498"/>
      <c r="R3" s="1499"/>
      <c r="S3" s="1496"/>
      <c r="T3" s="1497"/>
      <c r="U3" s="1498"/>
      <c r="V3" s="1515"/>
      <c r="W3" s="1515"/>
      <c r="X3" s="1515"/>
      <c r="Y3" s="1516"/>
      <c r="Z3" s="1713" t="s">
        <v>4</v>
      </c>
      <c r="AA3" s="503"/>
      <c r="AB3" s="504"/>
      <c r="AC3" s="504"/>
      <c r="AD3" s="504"/>
      <c r="AE3" s="487"/>
      <c r="AF3" s="487"/>
      <c r="AG3" s="487"/>
      <c r="AH3" s="487"/>
      <c r="AI3" s="487"/>
      <c r="AJ3" s="487"/>
    </row>
    <row r="4" spans="1:36" s="1" customFormat="1" ht="16.5" customHeight="1" x14ac:dyDescent="0.2">
      <c r="A4" s="1494"/>
      <c r="B4" s="1483"/>
      <c r="C4" s="1488"/>
      <c r="D4" s="1507"/>
      <c r="E4" s="1192"/>
      <c r="F4" s="1197"/>
      <c r="G4" s="1179"/>
      <c r="H4" s="1201"/>
      <c r="I4" s="1206"/>
      <c r="J4" s="1512"/>
      <c r="K4" s="1508"/>
      <c r="L4" s="1508"/>
      <c r="M4" s="1514"/>
      <c r="N4" s="1500"/>
      <c r="O4" s="1501"/>
      <c r="P4" s="1501"/>
      <c r="Q4" s="1502"/>
      <c r="R4" s="1503"/>
      <c r="S4" s="1500"/>
      <c r="T4" s="1501"/>
      <c r="U4" s="1502"/>
      <c r="V4" s="1433" t="s">
        <v>605</v>
      </c>
      <c r="W4" s="1434" t="s">
        <v>207</v>
      </c>
      <c r="X4" s="1435" t="s">
        <v>208</v>
      </c>
      <c r="Y4" s="1442" t="s">
        <v>0</v>
      </c>
      <c r="Z4" s="1714"/>
      <c r="AA4" s="503"/>
      <c r="AB4" s="504"/>
      <c r="AC4" s="504"/>
      <c r="AD4" s="504"/>
      <c r="AE4" s="487"/>
      <c r="AF4" s="487"/>
      <c r="AG4" s="487"/>
      <c r="AH4" s="487"/>
      <c r="AI4" s="487"/>
      <c r="AJ4" s="487"/>
    </row>
    <row r="5" spans="1:36" s="1" customFormat="1" ht="32.25" customHeight="1" x14ac:dyDescent="0.2">
      <c r="A5" s="1495"/>
      <c r="B5" s="1484"/>
      <c r="C5" s="1489"/>
      <c r="D5" s="1507"/>
      <c r="E5" s="1193"/>
      <c r="F5" s="1198"/>
      <c r="G5" s="1180"/>
      <c r="H5" s="1202"/>
      <c r="I5" s="1207"/>
      <c r="J5" s="1512"/>
      <c r="K5" s="1508" t="s">
        <v>529</v>
      </c>
      <c r="L5" s="1508" t="s">
        <v>530</v>
      </c>
      <c r="M5" s="1514" t="s">
        <v>531</v>
      </c>
      <c r="N5" s="1491" t="s">
        <v>533</v>
      </c>
      <c r="O5" s="1492"/>
      <c r="P5" s="1492" t="s">
        <v>647</v>
      </c>
      <c r="Q5" s="1436"/>
      <c r="R5" s="1005" t="s">
        <v>536</v>
      </c>
      <c r="S5" s="1037"/>
      <c r="T5" s="1038"/>
      <c r="U5" s="1436" t="s">
        <v>649</v>
      </c>
      <c r="V5" s="1433"/>
      <c r="W5" s="1434"/>
      <c r="X5" s="1435"/>
      <c r="Y5" s="1443"/>
      <c r="Z5" s="1715"/>
      <c r="AA5" s="503"/>
      <c r="AB5" s="504"/>
      <c r="AC5" s="504"/>
      <c r="AD5" s="504"/>
      <c r="AE5" s="487"/>
      <c r="AF5" s="487"/>
      <c r="AG5" s="487"/>
      <c r="AH5" s="487"/>
      <c r="AI5" s="487"/>
      <c r="AJ5" s="487"/>
    </row>
    <row r="6" spans="1:36" s="1" customFormat="1" ht="3" hidden="1" customHeight="1" x14ac:dyDescent="0.2">
      <c r="A6" s="1026"/>
      <c r="B6" s="1485"/>
      <c r="C6" s="1194"/>
      <c r="D6" s="588"/>
      <c r="E6" s="1194"/>
      <c r="F6" s="1181"/>
      <c r="G6" s="1181"/>
      <c r="H6" s="1203"/>
      <c r="I6" s="1203"/>
      <c r="J6" s="1509"/>
      <c r="K6" s="1509"/>
      <c r="L6" s="1509"/>
      <c r="M6" s="1509"/>
      <c r="N6" s="834"/>
      <c r="O6" s="834"/>
      <c r="P6" s="738"/>
      <c r="Q6" s="738"/>
      <c r="R6" s="589"/>
      <c r="S6" s="933"/>
      <c r="T6" s="934"/>
      <c r="U6" s="1437"/>
      <c r="V6" s="68"/>
      <c r="W6" s="68"/>
      <c r="X6" s="68"/>
      <c r="Y6" s="1444"/>
      <c r="Z6" s="1716"/>
      <c r="AA6" s="503"/>
      <c r="AB6" s="504"/>
      <c r="AC6" s="504"/>
      <c r="AD6" s="504"/>
      <c r="AE6" s="487"/>
      <c r="AF6" s="487"/>
      <c r="AG6" s="487"/>
      <c r="AH6" s="487"/>
      <c r="AI6" s="487"/>
      <c r="AJ6" s="487"/>
    </row>
    <row r="7" spans="1:36" s="1" customFormat="1" ht="32.25" customHeight="1" x14ac:dyDescent="0.2">
      <c r="A7" s="1039"/>
      <c r="B7" s="1486"/>
      <c r="C7" s="1490"/>
      <c r="D7" s="839"/>
      <c r="E7" s="1195"/>
      <c r="F7" s="1199"/>
      <c r="G7" s="1182"/>
      <c r="H7" s="1204"/>
      <c r="I7" s="1208"/>
      <c r="J7" s="1513"/>
      <c r="K7" s="1509"/>
      <c r="L7" s="1509"/>
      <c r="M7" s="1517"/>
      <c r="N7" s="1040" t="s">
        <v>534</v>
      </c>
      <c r="O7" s="1041" t="s">
        <v>648</v>
      </c>
      <c r="P7" s="1042" t="s">
        <v>535</v>
      </c>
      <c r="Q7" s="1043" t="s">
        <v>630</v>
      </c>
      <c r="R7" s="1006" t="s">
        <v>537</v>
      </c>
      <c r="S7" s="1044" t="s">
        <v>994</v>
      </c>
      <c r="T7" s="1042"/>
      <c r="U7" s="1438"/>
      <c r="V7" s="840"/>
      <c r="W7" s="68"/>
      <c r="X7" s="1007"/>
      <c r="Y7" s="1445"/>
      <c r="Z7" s="1717"/>
      <c r="AA7" s="503"/>
      <c r="AB7" s="504"/>
      <c r="AC7" s="504"/>
      <c r="AD7" s="504"/>
      <c r="AE7" s="487"/>
      <c r="AF7" s="487"/>
      <c r="AG7" s="487"/>
      <c r="AH7" s="487"/>
      <c r="AI7" s="487"/>
      <c r="AJ7" s="487"/>
    </row>
    <row r="8" spans="1:36" s="1" customFormat="1" ht="15" hidden="1" customHeight="1" x14ac:dyDescent="0.2">
      <c r="A8" s="1027">
        <v>1</v>
      </c>
      <c r="B8" s="841" t="s">
        <v>532</v>
      </c>
      <c r="C8" s="842" t="s">
        <v>7</v>
      </c>
      <c r="D8" s="477" t="e">
        <f>+Y8/#REF!</f>
        <v>#REF!</v>
      </c>
      <c r="E8" s="843"/>
      <c r="F8" s="844"/>
      <c r="G8" s="844"/>
      <c r="H8" s="845"/>
      <c r="I8" s="846"/>
      <c r="J8" s="478"/>
      <c r="K8" s="478"/>
      <c r="L8" s="479"/>
      <c r="M8" s="479"/>
      <c r="N8" s="845"/>
      <c r="O8" s="845"/>
      <c r="P8" s="845"/>
      <c r="Q8" s="845"/>
      <c r="R8" s="478"/>
      <c r="S8" s="845"/>
      <c r="T8" s="845"/>
      <c r="U8" s="845"/>
      <c r="V8" s="583">
        <v>9520867445</v>
      </c>
      <c r="W8" s="480">
        <v>9858627331</v>
      </c>
      <c r="X8" s="480">
        <v>10171411000</v>
      </c>
      <c r="Y8" s="847">
        <f>+Y9+Y33+Y49+Y69+Y168</f>
        <v>23646116</v>
      </c>
      <c r="Z8" s="848"/>
      <c r="AA8" s="503"/>
      <c r="AB8" s="504"/>
      <c r="AC8" s="504"/>
      <c r="AD8" s="504"/>
      <c r="AE8" s="487"/>
      <c r="AF8" s="487"/>
      <c r="AG8" s="487"/>
      <c r="AH8" s="487"/>
      <c r="AI8" s="487"/>
      <c r="AJ8" s="487"/>
    </row>
    <row r="9" spans="1:36" s="1" customFormat="1" ht="15" hidden="1" customHeight="1" x14ac:dyDescent="0.2">
      <c r="A9" s="584" t="s">
        <v>36</v>
      </c>
      <c r="B9" s="69" t="s">
        <v>31</v>
      </c>
      <c r="C9" s="70" t="s">
        <v>8</v>
      </c>
      <c r="D9" s="71" t="e">
        <f>+Y9/#REF!</f>
        <v>#REF!</v>
      </c>
      <c r="E9" s="72"/>
      <c r="F9" s="73"/>
      <c r="G9" s="73"/>
      <c r="H9" s="74"/>
      <c r="I9" s="75"/>
      <c r="J9" s="74"/>
      <c r="K9" s="74"/>
      <c r="L9" s="75"/>
      <c r="M9" s="75"/>
      <c r="N9" s="580"/>
      <c r="O9" s="580"/>
      <c r="P9" s="580"/>
      <c r="Q9" s="580"/>
      <c r="R9" s="580"/>
      <c r="S9" s="580"/>
      <c r="T9" s="580"/>
      <c r="U9" s="580"/>
      <c r="V9" s="580">
        <v>2569100000</v>
      </c>
      <c r="W9" s="74">
        <v>2731150000</v>
      </c>
      <c r="X9" s="74">
        <v>2772974000</v>
      </c>
      <c r="Y9" s="74"/>
      <c r="Z9" s="637"/>
      <c r="AA9" s="503"/>
      <c r="AB9" s="504"/>
      <c r="AC9" s="504"/>
      <c r="AD9" s="504"/>
      <c r="AE9" s="487"/>
      <c r="AF9" s="487"/>
      <c r="AG9" s="487"/>
      <c r="AH9" s="487"/>
      <c r="AI9" s="487"/>
      <c r="AJ9" s="487"/>
    </row>
    <row r="10" spans="1:36" s="1" customFormat="1" ht="15" hidden="1" customHeight="1" x14ac:dyDescent="0.2">
      <c r="A10" s="585" t="s">
        <v>35</v>
      </c>
      <c r="B10" s="76" t="s">
        <v>33</v>
      </c>
      <c r="C10" s="77" t="s">
        <v>39</v>
      </c>
      <c r="D10" s="78" t="e">
        <f>+Y10/#REF!</f>
        <v>#REF!</v>
      </c>
      <c r="E10" s="79"/>
      <c r="F10" s="80"/>
      <c r="G10" s="80"/>
      <c r="H10" s="81"/>
      <c r="I10" s="82"/>
      <c r="J10" s="81"/>
      <c r="K10" s="81"/>
      <c r="L10" s="82"/>
      <c r="M10" s="82"/>
      <c r="N10" s="581"/>
      <c r="O10" s="581"/>
      <c r="P10" s="581"/>
      <c r="Q10" s="581"/>
      <c r="R10" s="581"/>
      <c r="S10" s="581"/>
      <c r="T10" s="581"/>
      <c r="U10" s="581"/>
      <c r="V10" s="581">
        <v>2159100000</v>
      </c>
      <c r="W10" s="81">
        <v>2421150000</v>
      </c>
      <c r="X10" s="81">
        <v>2512974000</v>
      </c>
      <c r="Y10" s="81"/>
      <c r="Z10" s="638"/>
      <c r="AA10" s="503"/>
      <c r="AB10" s="504"/>
      <c r="AC10" s="504"/>
      <c r="AD10" s="504"/>
      <c r="AE10" s="487"/>
      <c r="AF10" s="487"/>
      <c r="AG10" s="487"/>
      <c r="AH10" s="487"/>
      <c r="AI10" s="487"/>
      <c r="AJ10" s="487"/>
    </row>
    <row r="11" spans="1:36" s="1" customFormat="1" ht="15" hidden="1" customHeight="1" x14ac:dyDescent="0.2">
      <c r="A11" s="586" t="s">
        <v>38</v>
      </c>
      <c r="B11" s="1540" t="s">
        <v>37</v>
      </c>
      <c r="C11" s="83" t="s">
        <v>34</v>
      </c>
      <c r="D11" s="84" t="e">
        <f>+Y11/#REF!</f>
        <v>#REF!</v>
      </c>
      <c r="E11" s="83"/>
      <c r="F11" s="85"/>
      <c r="G11" s="85"/>
      <c r="H11" s="86"/>
      <c r="I11" s="87"/>
      <c r="J11" s="86"/>
      <c r="K11" s="86"/>
      <c r="L11" s="87"/>
      <c r="M11" s="87"/>
      <c r="N11" s="582">
        <f>SUBTOTAL(9,N12:N19)</f>
        <v>0</v>
      </c>
      <c r="O11" s="582"/>
      <c r="P11" s="582">
        <f>SUBTOTAL(9,P12:P19)</f>
        <v>0</v>
      </c>
      <c r="Q11" s="582">
        <f>SUBTOTAL(9,Q12:Q19)</f>
        <v>0</v>
      </c>
      <c r="R11" s="582"/>
      <c r="S11" s="1439">
        <f>SUBTOTAL(9,S12:T19)</f>
        <v>0</v>
      </c>
      <c r="T11" s="1440"/>
      <c r="U11" s="582">
        <f>SUBTOTAL(9,U12:U19)</f>
        <v>0</v>
      </c>
      <c r="V11" s="582">
        <v>2155100000</v>
      </c>
      <c r="W11" s="86">
        <v>2417150000</v>
      </c>
      <c r="X11" s="86">
        <v>2508974000</v>
      </c>
      <c r="Y11" s="86">
        <f>SUM(Y12:Y18)</f>
        <v>2119582</v>
      </c>
      <c r="Z11" s="639"/>
      <c r="AA11" s="503"/>
      <c r="AB11" s="504"/>
      <c r="AC11" s="504"/>
      <c r="AD11" s="504"/>
      <c r="AE11" s="487"/>
      <c r="AF11" s="487"/>
      <c r="AG11" s="487"/>
      <c r="AH11" s="487"/>
      <c r="AI11" s="487"/>
      <c r="AJ11" s="487"/>
    </row>
    <row r="12" spans="1:36" s="1" customFormat="1" ht="42.75" hidden="1" customHeight="1" x14ac:dyDescent="0.2">
      <c r="A12" s="9"/>
      <c r="B12" s="1541"/>
      <c r="C12" s="674" t="s">
        <v>886</v>
      </c>
      <c r="D12" s="675" t="e">
        <f>+Y12/#REF!</f>
        <v>#REF!</v>
      </c>
      <c r="E12" s="825" t="s">
        <v>387</v>
      </c>
      <c r="F12" s="676">
        <v>14000</v>
      </c>
      <c r="G12" s="676">
        <v>1000</v>
      </c>
      <c r="H12" s="676">
        <v>1276</v>
      </c>
      <c r="I12" s="1536" t="s">
        <v>567</v>
      </c>
      <c r="J12" s="1536"/>
      <c r="K12" s="1536"/>
      <c r="L12" s="1536"/>
      <c r="M12" s="1536"/>
      <c r="N12" s="913">
        <v>376787</v>
      </c>
      <c r="O12" s="1446"/>
      <c r="P12" s="1446"/>
      <c r="Q12" s="746"/>
      <c r="R12" s="1446"/>
      <c r="S12" s="1631"/>
      <c r="T12" s="1632"/>
      <c r="U12" s="850">
        <v>101545</v>
      </c>
      <c r="V12" s="1446">
        <v>325026298</v>
      </c>
      <c r="W12" s="676">
        <v>350000000</v>
      </c>
      <c r="X12" s="676">
        <v>350000000</v>
      </c>
      <c r="Y12" s="1446">
        <f>SUM(N12:T13)</f>
        <v>376787</v>
      </c>
      <c r="Z12" s="1504" t="s">
        <v>882</v>
      </c>
      <c r="AA12" s="619"/>
      <c r="AB12" s="487"/>
      <c r="AC12" s="487"/>
      <c r="AD12" s="487"/>
      <c r="AE12" s="487"/>
      <c r="AF12" s="487"/>
      <c r="AG12" s="487"/>
      <c r="AH12" s="487"/>
      <c r="AI12" s="487"/>
      <c r="AJ12" s="487"/>
    </row>
    <row r="13" spans="1:36" s="1" customFormat="1" ht="28.5" hidden="1" customHeight="1" x14ac:dyDescent="0.2">
      <c r="A13" s="9"/>
      <c r="B13" s="1541"/>
      <c r="C13" s="678" t="s">
        <v>650</v>
      </c>
      <c r="D13" s="675"/>
      <c r="E13" s="826" t="s">
        <v>560</v>
      </c>
      <c r="F13" s="679" t="s">
        <v>870</v>
      </c>
      <c r="G13" s="679">
        <v>60</v>
      </c>
      <c r="H13" s="679">
        <v>60</v>
      </c>
      <c r="I13" s="1537"/>
      <c r="J13" s="1537"/>
      <c r="K13" s="1537"/>
      <c r="L13" s="1537"/>
      <c r="M13" s="1537"/>
      <c r="N13" s="849"/>
      <c r="O13" s="1447"/>
      <c r="P13" s="1447"/>
      <c r="Q13" s="747"/>
      <c r="R13" s="1447"/>
      <c r="S13" s="1633"/>
      <c r="T13" s="1634"/>
      <c r="U13" s="849"/>
      <c r="V13" s="1447"/>
      <c r="W13" s="679">
        <v>473260000</v>
      </c>
      <c r="X13" s="679">
        <v>460100000</v>
      </c>
      <c r="Y13" s="1447"/>
      <c r="Z13" s="1505"/>
      <c r="AA13" s="619"/>
      <c r="AB13" s="487"/>
      <c r="AC13" s="487"/>
      <c r="AD13" s="487"/>
      <c r="AE13" s="487"/>
      <c r="AF13" s="487"/>
      <c r="AG13" s="487"/>
      <c r="AH13" s="487"/>
      <c r="AI13" s="487"/>
      <c r="AJ13" s="487"/>
    </row>
    <row r="14" spans="1:36" s="1" customFormat="1" ht="36" hidden="1" customHeight="1" x14ac:dyDescent="0.2">
      <c r="A14" s="9"/>
      <c r="B14" s="1541"/>
      <c r="C14" s="763" t="s">
        <v>651</v>
      </c>
      <c r="D14" s="675" t="e">
        <f>+Y14/#REF!</f>
        <v>#REF!</v>
      </c>
      <c r="E14" s="827" t="s">
        <v>388</v>
      </c>
      <c r="F14" s="680">
        <v>7</v>
      </c>
      <c r="G14" s="680">
        <v>7</v>
      </c>
      <c r="H14" s="614">
        <v>7</v>
      </c>
      <c r="I14" s="1538" t="s">
        <v>557</v>
      </c>
      <c r="J14" s="1538"/>
      <c r="K14" s="507" t="s">
        <v>558</v>
      </c>
      <c r="L14" s="11">
        <v>8398</v>
      </c>
      <c r="M14" s="11">
        <v>9044</v>
      </c>
      <c r="N14" s="1510">
        <f>318906+10000</f>
        <v>328906</v>
      </c>
      <c r="O14" s="1448"/>
      <c r="P14" s="1510">
        <f>190000</f>
        <v>190000</v>
      </c>
      <c r="Q14" s="612"/>
      <c r="R14" s="1448"/>
      <c r="S14" s="1631"/>
      <c r="T14" s="1632"/>
      <c r="U14" s="1448"/>
      <c r="V14" s="1448">
        <v>249375000</v>
      </c>
      <c r="W14" s="1450">
        <v>480278750</v>
      </c>
      <c r="X14" s="1450">
        <v>717202500</v>
      </c>
      <c r="Y14" s="1448">
        <f>SUM(N14:U15)</f>
        <v>518906</v>
      </c>
      <c r="Z14" s="1505"/>
      <c r="AA14" s="619"/>
      <c r="AB14" s="487"/>
      <c r="AC14" s="487"/>
      <c r="AD14" s="487"/>
      <c r="AE14" s="487"/>
      <c r="AF14" s="487"/>
      <c r="AG14" s="487"/>
      <c r="AH14" s="487"/>
      <c r="AI14" s="487"/>
      <c r="AJ14" s="487"/>
    </row>
    <row r="15" spans="1:36" s="1" customFormat="1" ht="49.5" hidden="1" customHeight="1" x14ac:dyDescent="0.2">
      <c r="A15" s="9"/>
      <c r="B15" s="1541"/>
      <c r="C15" s="763" t="s">
        <v>652</v>
      </c>
      <c r="D15" s="675"/>
      <c r="E15" s="827" t="s">
        <v>389</v>
      </c>
      <c r="F15" s="680">
        <v>1</v>
      </c>
      <c r="G15" s="680">
        <v>1</v>
      </c>
      <c r="H15" s="614">
        <v>1</v>
      </c>
      <c r="I15" s="1539"/>
      <c r="J15" s="1539"/>
      <c r="K15" s="507" t="s">
        <v>559</v>
      </c>
      <c r="L15" s="11">
        <v>1</v>
      </c>
      <c r="M15" s="11">
        <v>1</v>
      </c>
      <c r="N15" s="1511"/>
      <c r="O15" s="1449"/>
      <c r="P15" s="1511"/>
      <c r="Q15" s="613"/>
      <c r="R15" s="1449"/>
      <c r="S15" s="1633"/>
      <c r="T15" s="1634"/>
      <c r="U15" s="1449"/>
      <c r="V15" s="1449"/>
      <c r="W15" s="1451"/>
      <c r="X15" s="1451"/>
      <c r="Y15" s="1449"/>
      <c r="Z15" s="1505"/>
      <c r="AA15" s="619"/>
      <c r="AB15" s="487"/>
      <c r="AC15" s="487"/>
      <c r="AD15" s="487"/>
      <c r="AE15" s="487"/>
      <c r="AF15" s="487"/>
      <c r="AG15" s="487"/>
      <c r="AH15" s="487"/>
      <c r="AI15" s="487"/>
      <c r="AJ15" s="487"/>
    </row>
    <row r="16" spans="1:36" s="1" customFormat="1" ht="85.5" hidden="1" customHeight="1" x14ac:dyDescent="0.2">
      <c r="A16" s="9"/>
      <c r="B16" s="1541"/>
      <c r="C16" s="677" t="s">
        <v>653</v>
      </c>
      <c r="D16" s="675" t="e">
        <f>+Y16/#REF!</f>
        <v>#REF!</v>
      </c>
      <c r="E16" s="826" t="s">
        <v>221</v>
      </c>
      <c r="F16" s="681">
        <v>8</v>
      </c>
      <c r="G16" s="681">
        <v>2</v>
      </c>
      <c r="H16" s="679">
        <v>5</v>
      </c>
      <c r="I16" s="682" t="s">
        <v>569</v>
      </c>
      <c r="J16" s="683" t="s">
        <v>603</v>
      </c>
      <c r="K16" s="679"/>
      <c r="L16" s="11"/>
      <c r="M16" s="11"/>
      <c r="N16" s="912">
        <v>470370</v>
      </c>
      <c r="O16" s="684"/>
      <c r="P16" s="912">
        <v>9029</v>
      </c>
      <c r="Q16" s="684"/>
      <c r="R16" s="684"/>
      <c r="S16" s="1635">
        <f>510575+233915</f>
        <v>744490</v>
      </c>
      <c r="T16" s="1636"/>
      <c r="U16" s="684"/>
      <c r="V16" s="684">
        <v>850000000</v>
      </c>
      <c r="W16" s="679">
        <v>900000000</v>
      </c>
      <c r="X16" s="679">
        <f>736007000+X17</f>
        <v>736007000</v>
      </c>
      <c r="Y16" s="679">
        <f>SUM(N16:U16)</f>
        <v>1223889</v>
      </c>
      <c r="Z16" s="1505"/>
      <c r="AA16" s="619"/>
      <c r="AB16" s="487"/>
      <c r="AC16" s="487"/>
      <c r="AD16" s="487"/>
      <c r="AE16" s="487"/>
      <c r="AF16" s="487"/>
      <c r="AG16" s="487"/>
      <c r="AH16" s="487"/>
      <c r="AI16" s="487"/>
      <c r="AJ16" s="487"/>
    </row>
    <row r="17" spans="1:36" s="1" customFormat="1" ht="42" hidden="1" customHeight="1" x14ac:dyDescent="0.2">
      <c r="A17" s="9"/>
      <c r="B17" s="1541"/>
      <c r="C17" s="677" t="s">
        <v>915</v>
      </c>
      <c r="D17" s="675" t="e">
        <f>+Y17/#REF!</f>
        <v>#REF!</v>
      </c>
      <c r="E17" s="826" t="s">
        <v>918</v>
      </c>
      <c r="F17" s="685">
        <v>0</v>
      </c>
      <c r="G17" s="685">
        <v>1</v>
      </c>
      <c r="H17" s="679">
        <v>1</v>
      </c>
      <c r="I17" s="1518" t="s">
        <v>551</v>
      </c>
      <c r="J17" s="1520" t="s">
        <v>604</v>
      </c>
      <c r="K17" s="682" t="s">
        <v>549</v>
      </c>
      <c r="L17" s="11">
        <v>0</v>
      </c>
      <c r="M17" s="11">
        <v>2</v>
      </c>
      <c r="N17" s="1510">
        <v>643175</v>
      </c>
      <c r="O17" s="1448"/>
      <c r="P17" s="1510">
        <v>57446</v>
      </c>
      <c r="Q17" s="1448"/>
      <c r="R17" s="1448"/>
      <c r="S17" s="1521"/>
      <c r="T17" s="1522"/>
      <c r="U17" s="1448"/>
      <c r="V17" s="1448">
        <v>0</v>
      </c>
      <c r="W17" s="1450">
        <v>70000000</v>
      </c>
      <c r="X17" s="1450">
        <v>0</v>
      </c>
      <c r="Y17" s="1450">
        <v>0</v>
      </c>
      <c r="Z17" s="1505"/>
      <c r="AA17" s="619"/>
      <c r="AB17" s="487"/>
      <c r="AC17" s="487"/>
      <c r="AD17" s="487"/>
      <c r="AE17" s="487"/>
      <c r="AF17" s="487"/>
      <c r="AG17" s="487"/>
      <c r="AH17" s="487"/>
      <c r="AI17" s="487"/>
      <c r="AJ17" s="487"/>
    </row>
    <row r="18" spans="1:36" s="1" customFormat="1" ht="51.75" hidden="1" customHeight="1" x14ac:dyDescent="0.2">
      <c r="A18" s="9"/>
      <c r="B18" s="1541"/>
      <c r="C18" s="678" t="s">
        <v>916</v>
      </c>
      <c r="D18" s="675" t="e">
        <f>+Y18/#REF!</f>
        <v>#REF!</v>
      </c>
      <c r="E18" s="677" t="s">
        <v>919</v>
      </c>
      <c r="F18" s="681">
        <v>0</v>
      </c>
      <c r="G18" s="681">
        <v>1</v>
      </c>
      <c r="H18" s="679">
        <v>0</v>
      </c>
      <c r="I18" s="1189"/>
      <c r="J18" s="1520"/>
      <c r="K18" s="682" t="s">
        <v>550</v>
      </c>
      <c r="L18" s="11">
        <v>0</v>
      </c>
      <c r="M18" s="11">
        <v>150</v>
      </c>
      <c r="N18" s="1511"/>
      <c r="O18" s="1449"/>
      <c r="P18" s="1511"/>
      <c r="Q18" s="1449"/>
      <c r="R18" s="1449"/>
      <c r="S18" s="1523"/>
      <c r="T18" s="1524"/>
      <c r="U18" s="1449"/>
      <c r="V18" s="1449">
        <v>10000000</v>
      </c>
      <c r="W18" s="1451">
        <v>10000000</v>
      </c>
      <c r="X18" s="1451">
        <v>15000000</v>
      </c>
      <c r="Y18" s="1451"/>
      <c r="Z18" s="1505"/>
      <c r="AA18" s="619"/>
      <c r="AB18" s="487"/>
      <c r="AC18" s="487"/>
      <c r="AD18" s="487"/>
      <c r="AE18" s="487"/>
      <c r="AF18" s="487"/>
      <c r="AG18" s="487"/>
      <c r="AH18" s="487"/>
      <c r="AI18" s="487"/>
      <c r="AJ18" s="487"/>
    </row>
    <row r="19" spans="1:36" s="1" customFormat="1" ht="49.5" hidden="1" customHeight="1" x14ac:dyDescent="0.2">
      <c r="A19" s="9"/>
      <c r="B19" s="1645"/>
      <c r="C19" s="906" t="s">
        <v>917</v>
      </c>
      <c r="D19" s="796"/>
      <c r="E19" s="907" t="s">
        <v>920</v>
      </c>
      <c r="F19" s="908">
        <v>0</v>
      </c>
      <c r="G19" s="908">
        <v>1</v>
      </c>
      <c r="H19" s="798">
        <v>1</v>
      </c>
      <c r="I19" s="1519"/>
      <c r="J19" s="909"/>
      <c r="K19" s="866"/>
      <c r="L19" s="910"/>
      <c r="M19" s="910"/>
      <c r="N19" s="911"/>
      <c r="O19" s="885"/>
      <c r="P19" s="885"/>
      <c r="Q19" s="885"/>
      <c r="R19" s="885"/>
      <c r="S19" s="1441"/>
      <c r="T19" s="1441"/>
      <c r="U19" s="885"/>
      <c r="V19" s="885"/>
      <c r="W19" s="910"/>
      <c r="X19" s="910"/>
      <c r="Y19" s="910"/>
      <c r="Z19" s="1506"/>
      <c r="AA19" s="619"/>
      <c r="AB19" s="487"/>
      <c r="AC19" s="487"/>
      <c r="AD19" s="487"/>
      <c r="AE19" s="487"/>
      <c r="AF19" s="487"/>
      <c r="AG19" s="487"/>
      <c r="AH19" s="487"/>
      <c r="AI19" s="487"/>
      <c r="AJ19" s="487"/>
    </row>
    <row r="20" spans="1:36" s="1" customFormat="1" ht="15" hidden="1" customHeight="1" x14ac:dyDescent="0.2">
      <c r="A20" s="3" t="s">
        <v>40</v>
      </c>
      <c r="B20" s="1540" t="s">
        <v>37</v>
      </c>
      <c r="C20" s="335" t="s">
        <v>41</v>
      </c>
      <c r="D20" s="336" t="e">
        <f>+Y20/#REF!</f>
        <v>#REF!</v>
      </c>
      <c r="E20" s="334"/>
      <c r="F20" s="337"/>
      <c r="G20" s="337"/>
      <c r="H20" s="338"/>
      <c r="I20" s="339"/>
      <c r="J20" s="338"/>
      <c r="K20" s="338"/>
      <c r="L20" s="339"/>
      <c r="M20" s="339"/>
      <c r="N20" s="576"/>
      <c r="O20" s="576"/>
      <c r="P20" s="576"/>
      <c r="Q20" s="576"/>
      <c r="R20" s="576"/>
      <c r="S20" s="1637"/>
      <c r="T20" s="1638"/>
      <c r="U20" s="576"/>
      <c r="V20" s="577">
        <v>4000000</v>
      </c>
      <c r="W20" s="317">
        <v>4000000</v>
      </c>
      <c r="X20" s="317">
        <v>4000000</v>
      </c>
      <c r="Y20" s="576">
        <v>0</v>
      </c>
      <c r="Z20" s="576"/>
      <c r="AA20" s="503"/>
      <c r="AB20" s="504"/>
      <c r="AC20" s="504"/>
      <c r="AD20" s="504"/>
      <c r="AE20" s="487"/>
      <c r="AF20" s="487"/>
      <c r="AG20" s="487"/>
      <c r="AH20" s="487"/>
      <c r="AI20" s="487"/>
      <c r="AJ20" s="487"/>
    </row>
    <row r="21" spans="1:36" s="1" customFormat="1" ht="57" hidden="1" customHeight="1" x14ac:dyDescent="0.2">
      <c r="A21" s="9"/>
      <c r="B21" s="1541"/>
      <c r="C21" s="319" t="s">
        <v>654</v>
      </c>
      <c r="D21" s="320" t="e">
        <f>+Y21/#REF!</f>
        <v>#REF!</v>
      </c>
      <c r="E21" s="318" t="s">
        <v>390</v>
      </c>
      <c r="F21" s="321">
        <v>0</v>
      </c>
      <c r="G21" s="321">
        <v>1</v>
      </c>
      <c r="H21" s="321">
        <v>1</v>
      </c>
      <c r="I21" s="1222" t="s">
        <v>568</v>
      </c>
      <c r="J21" s="1418"/>
      <c r="K21" s="321"/>
      <c r="L21" s="322"/>
      <c r="M21" s="322"/>
      <c r="N21" s="1421"/>
      <c r="O21" s="1421"/>
      <c r="P21" s="1421"/>
      <c r="Q21" s="1421"/>
      <c r="R21" s="1421"/>
      <c r="S21" s="1619"/>
      <c r="T21" s="1620"/>
      <c r="U21" s="1421"/>
      <c r="V21" s="517"/>
      <c r="W21" s="321">
        <v>2000000</v>
      </c>
      <c r="X21" s="321">
        <v>2000000</v>
      </c>
      <c r="Y21" s="1413">
        <f>SUM(N21:U23)</f>
        <v>0</v>
      </c>
      <c r="Z21" s="1408" t="s">
        <v>882</v>
      </c>
      <c r="AA21" s="619"/>
      <c r="AB21" s="487"/>
      <c r="AC21" s="487"/>
      <c r="AD21" s="487"/>
      <c r="AE21" s="487"/>
      <c r="AF21" s="487"/>
      <c r="AG21" s="487"/>
      <c r="AH21" s="487"/>
      <c r="AI21" s="487"/>
      <c r="AJ21" s="487"/>
    </row>
    <row r="22" spans="1:36" s="1" customFormat="1" ht="42.75" hidden="1" customHeight="1" x14ac:dyDescent="0.2">
      <c r="A22" s="9"/>
      <c r="B22" s="1541"/>
      <c r="C22" s="319" t="s">
        <v>655</v>
      </c>
      <c r="D22" s="320" t="e">
        <f>+Y22/#REF!</f>
        <v>#REF!</v>
      </c>
      <c r="E22" s="318" t="s">
        <v>391</v>
      </c>
      <c r="F22" s="686">
        <v>0</v>
      </c>
      <c r="G22" s="686">
        <v>1</v>
      </c>
      <c r="H22" s="321">
        <v>0</v>
      </c>
      <c r="I22" s="1223"/>
      <c r="J22" s="1419"/>
      <c r="K22" s="321"/>
      <c r="L22" s="322"/>
      <c r="M22" s="322"/>
      <c r="N22" s="1422"/>
      <c r="O22" s="1422"/>
      <c r="P22" s="1422"/>
      <c r="Q22" s="1422"/>
      <c r="R22" s="1422"/>
      <c r="S22" s="1621"/>
      <c r="T22" s="1622"/>
      <c r="U22" s="1422"/>
      <c r="V22" s="517"/>
      <c r="W22" s="321">
        <v>1000000</v>
      </c>
      <c r="X22" s="321">
        <v>1000000</v>
      </c>
      <c r="Y22" s="1414"/>
      <c r="Z22" s="1426"/>
      <c r="AA22" s="619"/>
      <c r="AB22" s="487"/>
      <c r="AC22" s="487"/>
      <c r="AD22" s="487"/>
      <c r="AE22" s="487"/>
      <c r="AF22" s="487"/>
      <c r="AG22" s="487"/>
      <c r="AH22" s="487"/>
      <c r="AI22" s="487"/>
      <c r="AJ22" s="487"/>
    </row>
    <row r="23" spans="1:36" s="1" customFormat="1" ht="57" hidden="1" customHeight="1" x14ac:dyDescent="0.2">
      <c r="A23" s="9"/>
      <c r="B23" s="1541"/>
      <c r="C23" s="349" t="s">
        <v>656</v>
      </c>
      <c r="D23" s="320" t="e">
        <f>+Y23/#REF!</f>
        <v>#REF!</v>
      </c>
      <c r="E23" s="318" t="s">
        <v>392</v>
      </c>
      <c r="F23" s="686">
        <v>0</v>
      </c>
      <c r="G23" s="686">
        <v>1</v>
      </c>
      <c r="H23" s="321">
        <v>2</v>
      </c>
      <c r="I23" s="1224"/>
      <c r="J23" s="1420"/>
      <c r="K23" s="321"/>
      <c r="L23" s="322"/>
      <c r="M23" s="322"/>
      <c r="N23" s="1423"/>
      <c r="O23" s="1423"/>
      <c r="P23" s="1423"/>
      <c r="Q23" s="1423"/>
      <c r="R23" s="1423"/>
      <c r="S23" s="1623"/>
      <c r="T23" s="1624"/>
      <c r="U23" s="1423"/>
      <c r="V23" s="517"/>
      <c r="W23" s="321">
        <v>1000000</v>
      </c>
      <c r="X23" s="321">
        <v>1000000</v>
      </c>
      <c r="Y23" s="1415"/>
      <c r="Z23" s="1409"/>
      <c r="AA23" s="619"/>
      <c r="AB23" s="487"/>
      <c r="AC23" s="487"/>
      <c r="AD23" s="487"/>
      <c r="AE23" s="487"/>
      <c r="AF23" s="487"/>
      <c r="AG23" s="487"/>
      <c r="AH23" s="487"/>
      <c r="AI23" s="487"/>
      <c r="AJ23" s="487"/>
    </row>
    <row r="24" spans="1:36" s="1" customFormat="1" ht="15" hidden="1" customHeight="1" x14ac:dyDescent="0.25">
      <c r="A24" s="7" t="s">
        <v>44</v>
      </c>
      <c r="B24" s="323" t="s">
        <v>33</v>
      </c>
      <c r="C24" s="324" t="s">
        <v>42</v>
      </c>
      <c r="D24" s="325" t="e">
        <f>+Y24/#REF!</f>
        <v>#REF!</v>
      </c>
      <c r="E24" s="323"/>
      <c r="F24" s="326"/>
      <c r="G24" s="326"/>
      <c r="H24" s="327"/>
      <c r="I24" s="328"/>
      <c r="J24" s="327"/>
      <c r="K24" s="327"/>
      <c r="L24" s="328"/>
      <c r="M24" s="328"/>
      <c r="N24" s="578"/>
      <c r="O24" s="578"/>
      <c r="P24" s="578"/>
      <c r="Q24" s="578"/>
      <c r="R24" s="578"/>
      <c r="S24" s="578"/>
      <c r="T24" s="578"/>
      <c r="U24" s="578"/>
      <c r="V24" s="578">
        <v>410000000</v>
      </c>
      <c r="W24" s="327">
        <v>310000000</v>
      </c>
      <c r="X24" s="327">
        <v>260000000</v>
      </c>
      <c r="Y24" s="329">
        <f>+Y28</f>
        <v>0</v>
      </c>
      <c r="Z24" s="640"/>
      <c r="AA24" s="503"/>
      <c r="AB24" s="504"/>
      <c r="AC24" s="504"/>
      <c r="AD24" s="504"/>
      <c r="AE24" s="487"/>
      <c r="AF24" s="487"/>
      <c r="AG24" s="487"/>
      <c r="AH24" s="487"/>
      <c r="AI24" s="487"/>
      <c r="AJ24" s="487"/>
    </row>
    <row r="25" spans="1:36" s="1" customFormat="1" ht="42.75" hidden="1" customHeight="1" x14ac:dyDescent="0.2">
      <c r="A25" s="9"/>
      <c r="B25" s="318" t="s">
        <v>12</v>
      </c>
      <c r="C25" s="319" t="s">
        <v>43</v>
      </c>
      <c r="D25" s="320" t="e">
        <f>+Y25/#REF!</f>
        <v>#REF!</v>
      </c>
      <c r="E25" s="318" t="s">
        <v>393</v>
      </c>
      <c r="F25" s="330">
        <v>0</v>
      </c>
      <c r="G25" s="330"/>
      <c r="H25" s="331">
        <v>0.2</v>
      </c>
      <c r="I25" s="1684" t="s">
        <v>570</v>
      </c>
      <c r="J25" s="514"/>
      <c r="K25" s="514"/>
      <c r="L25" s="516"/>
      <c r="M25" s="516"/>
      <c r="N25" s="1421"/>
      <c r="O25" s="1421">
        <v>110000</v>
      </c>
      <c r="P25" s="1421"/>
      <c r="Q25" s="597"/>
      <c r="R25" s="1421"/>
      <c r="S25" s="1421"/>
      <c r="T25" s="1421"/>
      <c r="U25" s="1421"/>
      <c r="V25" s="517">
        <f>+V29+V31</f>
        <v>0</v>
      </c>
      <c r="W25" s="321">
        <f>+W29+W31</f>
        <v>240000000</v>
      </c>
      <c r="X25" s="321">
        <f>+X29+X31</f>
        <v>190000000</v>
      </c>
      <c r="Y25" s="1418">
        <f>SUM(N25:U27)</f>
        <v>110000</v>
      </c>
      <c r="Z25" s="1427" t="s">
        <v>378</v>
      </c>
      <c r="AA25" s="503"/>
      <c r="AB25" s="504"/>
      <c r="AC25" s="504"/>
      <c r="AD25" s="504"/>
      <c r="AE25" s="487"/>
      <c r="AF25" s="487"/>
      <c r="AG25" s="487"/>
      <c r="AH25" s="487"/>
      <c r="AI25" s="487"/>
      <c r="AJ25" s="487"/>
    </row>
    <row r="26" spans="1:36" s="1" customFormat="1" ht="42.75" hidden="1" customHeight="1" x14ac:dyDescent="0.2">
      <c r="A26" s="9"/>
      <c r="B26" s="318" t="s">
        <v>13</v>
      </c>
      <c r="C26" s="319" t="s">
        <v>394</v>
      </c>
      <c r="D26" s="320" t="e">
        <f>+Y26/#REF!</f>
        <v>#REF!</v>
      </c>
      <c r="E26" s="318" t="s">
        <v>395</v>
      </c>
      <c r="F26" s="333" t="s">
        <v>285</v>
      </c>
      <c r="G26" s="333"/>
      <c r="H26" s="321">
        <v>0</v>
      </c>
      <c r="I26" s="1685"/>
      <c r="J26" s="513"/>
      <c r="K26" s="513"/>
      <c r="L26" s="515"/>
      <c r="M26" s="515"/>
      <c r="N26" s="1422"/>
      <c r="O26" s="1422"/>
      <c r="P26" s="1422"/>
      <c r="Q26" s="598"/>
      <c r="R26" s="1422"/>
      <c r="S26" s="1422"/>
      <c r="T26" s="1422"/>
      <c r="U26" s="1422"/>
      <c r="V26" s="517">
        <v>0</v>
      </c>
      <c r="W26" s="321" t="e">
        <f>+#REF!</f>
        <v>#REF!</v>
      </c>
      <c r="X26" s="321" t="e">
        <f>+#REF!</f>
        <v>#REF!</v>
      </c>
      <c r="Y26" s="1419"/>
      <c r="Z26" s="1428"/>
      <c r="AA26" s="503"/>
      <c r="AB26" s="504"/>
      <c r="AC26" s="504"/>
      <c r="AD26" s="504"/>
      <c r="AE26" s="487"/>
      <c r="AF26" s="487"/>
      <c r="AG26" s="487"/>
      <c r="AH26" s="487"/>
      <c r="AI26" s="487"/>
      <c r="AJ26" s="487"/>
    </row>
    <row r="27" spans="1:36" s="1" customFormat="1" ht="42.75" hidden="1" customHeight="1" x14ac:dyDescent="0.2">
      <c r="A27" s="9"/>
      <c r="B27" s="318" t="s">
        <v>14</v>
      </c>
      <c r="C27" s="319" t="s">
        <v>396</v>
      </c>
      <c r="D27" s="320" t="e">
        <f>+Y27/#REF!</f>
        <v>#REF!</v>
      </c>
      <c r="E27" s="318" t="s">
        <v>397</v>
      </c>
      <c r="F27" s="331">
        <v>0</v>
      </c>
      <c r="G27" s="331"/>
      <c r="H27" s="331">
        <v>0</v>
      </c>
      <c r="I27" s="1686"/>
      <c r="J27" s="514"/>
      <c r="K27" s="514"/>
      <c r="L27" s="516"/>
      <c r="M27" s="516"/>
      <c r="N27" s="1423"/>
      <c r="O27" s="1423"/>
      <c r="P27" s="1423"/>
      <c r="Q27" s="599"/>
      <c r="R27" s="1423"/>
      <c r="S27" s="1423"/>
      <c r="T27" s="1423"/>
      <c r="U27" s="1423"/>
      <c r="V27" s="517">
        <v>0</v>
      </c>
      <c r="W27" s="321">
        <f>+W30</f>
        <v>60000000</v>
      </c>
      <c r="X27" s="321">
        <f>+X30</f>
        <v>60000000</v>
      </c>
      <c r="Y27" s="1420"/>
      <c r="Z27" s="1429"/>
      <c r="AA27" s="503"/>
      <c r="AB27" s="504"/>
      <c r="AC27" s="504"/>
      <c r="AD27" s="504"/>
      <c r="AE27" s="487"/>
      <c r="AF27" s="487"/>
      <c r="AG27" s="487"/>
      <c r="AH27" s="487"/>
      <c r="AI27" s="487"/>
      <c r="AJ27" s="487"/>
    </row>
    <row r="28" spans="1:36" s="1" customFormat="1" ht="15" hidden="1" customHeight="1" x14ac:dyDescent="0.25">
      <c r="A28" s="8" t="s">
        <v>45</v>
      </c>
      <c r="B28" s="1540" t="s">
        <v>37</v>
      </c>
      <c r="C28" s="335" t="s">
        <v>46</v>
      </c>
      <c r="D28" s="336" t="e">
        <f>+Y28/#REF!</f>
        <v>#REF!</v>
      </c>
      <c r="E28" s="334"/>
      <c r="F28" s="337"/>
      <c r="G28" s="337"/>
      <c r="H28" s="338"/>
      <c r="I28" s="339"/>
      <c r="J28" s="338"/>
      <c r="K28" s="338"/>
      <c r="L28" s="339"/>
      <c r="M28" s="339"/>
      <c r="N28" s="576"/>
      <c r="O28" s="576"/>
      <c r="P28" s="576"/>
      <c r="Q28" s="576"/>
      <c r="R28" s="576"/>
      <c r="S28" s="576"/>
      <c r="T28" s="576"/>
      <c r="U28" s="576"/>
      <c r="V28" s="576">
        <v>410000000</v>
      </c>
      <c r="W28" s="338">
        <v>310000000</v>
      </c>
      <c r="X28" s="338">
        <v>260000000</v>
      </c>
      <c r="Y28" s="340">
        <f>+Y29</f>
        <v>0</v>
      </c>
      <c r="Z28" s="641"/>
      <c r="AA28" s="503"/>
      <c r="AB28" s="504"/>
      <c r="AC28" s="504"/>
      <c r="AD28" s="504"/>
      <c r="AE28" s="487"/>
      <c r="AF28" s="487"/>
      <c r="AG28" s="487"/>
      <c r="AH28" s="487"/>
      <c r="AI28" s="487"/>
      <c r="AJ28" s="487"/>
    </row>
    <row r="29" spans="1:36" s="769" customFormat="1" ht="49.5" hidden="1" customHeight="1" x14ac:dyDescent="0.2">
      <c r="A29" s="764"/>
      <c r="B29" s="1541"/>
      <c r="C29" s="765" t="s">
        <v>657</v>
      </c>
      <c r="D29" s="766" t="e">
        <f>+Y29/#REF!</f>
        <v>#REF!</v>
      </c>
      <c r="E29" s="767" t="s">
        <v>871</v>
      </c>
      <c r="F29" s="917">
        <v>0</v>
      </c>
      <c r="G29" s="917">
        <v>3</v>
      </c>
      <c r="H29" s="917">
        <v>3</v>
      </c>
      <c r="I29" s="1213" t="s">
        <v>570</v>
      </c>
      <c r="J29" s="1668"/>
      <c r="K29" s="1668"/>
      <c r="L29" s="1668"/>
      <c r="M29" s="1668"/>
      <c r="N29" s="1416"/>
      <c r="O29" s="1416"/>
      <c r="P29" s="1416"/>
      <c r="Q29" s="768"/>
      <c r="R29" s="1416"/>
      <c r="S29" s="1639"/>
      <c r="T29" s="1640"/>
      <c r="U29" s="1416"/>
      <c r="V29" s="1416"/>
      <c r="W29" s="348">
        <v>150000000</v>
      </c>
      <c r="X29" s="348">
        <v>100000000</v>
      </c>
      <c r="Y29" s="1416">
        <f>SUM(N29:U31)</f>
        <v>0</v>
      </c>
      <c r="Z29" s="1430" t="s">
        <v>882</v>
      </c>
      <c r="AA29" s="503"/>
      <c r="AB29" s="504"/>
      <c r="AC29" s="504"/>
      <c r="AD29" s="504"/>
      <c r="AE29" s="504"/>
      <c r="AF29" s="504"/>
      <c r="AG29" s="504"/>
      <c r="AH29" s="504"/>
      <c r="AI29" s="504"/>
      <c r="AJ29" s="504"/>
    </row>
    <row r="30" spans="1:36" s="769" customFormat="1" ht="28.5" hidden="1" customHeight="1" x14ac:dyDescent="0.2">
      <c r="A30" s="764"/>
      <c r="B30" s="1541"/>
      <c r="C30" s="765" t="s">
        <v>658</v>
      </c>
      <c r="D30" s="766" t="e">
        <f>+Y30/#REF!</f>
        <v>#REF!</v>
      </c>
      <c r="E30" s="770" t="s">
        <v>222</v>
      </c>
      <c r="F30" s="916">
        <v>0</v>
      </c>
      <c r="G30" s="916">
        <v>0</v>
      </c>
      <c r="H30" s="916">
        <v>0</v>
      </c>
      <c r="I30" s="1214"/>
      <c r="J30" s="1669"/>
      <c r="K30" s="1669"/>
      <c r="L30" s="1669"/>
      <c r="M30" s="1669"/>
      <c r="N30" s="1417"/>
      <c r="O30" s="1417"/>
      <c r="P30" s="1417"/>
      <c r="Q30" s="771"/>
      <c r="R30" s="1417"/>
      <c r="S30" s="1641"/>
      <c r="T30" s="1642"/>
      <c r="U30" s="1417"/>
      <c r="V30" s="1417"/>
      <c r="W30" s="348">
        <v>60000000</v>
      </c>
      <c r="X30" s="348">
        <v>60000000</v>
      </c>
      <c r="Y30" s="1417"/>
      <c r="Z30" s="1431"/>
      <c r="AA30" s="503"/>
      <c r="AB30" s="504"/>
      <c r="AC30" s="504"/>
      <c r="AD30" s="504"/>
      <c r="AE30" s="504"/>
      <c r="AF30" s="504"/>
      <c r="AG30" s="504"/>
      <c r="AH30" s="504"/>
      <c r="AI30" s="504"/>
      <c r="AJ30" s="504"/>
    </row>
    <row r="31" spans="1:36" s="769" customFormat="1" ht="42.75" hidden="1" customHeight="1" x14ac:dyDescent="0.2">
      <c r="A31" s="764"/>
      <c r="B31" s="1541"/>
      <c r="C31" s="765" t="s">
        <v>659</v>
      </c>
      <c r="D31" s="766" t="e">
        <f>+Y31/#REF!</f>
        <v>#REF!</v>
      </c>
      <c r="E31" s="770" t="s">
        <v>872</v>
      </c>
      <c r="F31" s="916">
        <v>0</v>
      </c>
      <c r="G31" s="916">
        <v>0.5</v>
      </c>
      <c r="H31" s="916">
        <v>0.5</v>
      </c>
      <c r="I31" s="1214"/>
      <c r="J31" s="1669"/>
      <c r="K31" s="1669"/>
      <c r="L31" s="1669"/>
      <c r="M31" s="1669"/>
      <c r="N31" s="1417"/>
      <c r="O31" s="1417"/>
      <c r="P31" s="1417"/>
      <c r="Q31" s="771"/>
      <c r="R31" s="1417"/>
      <c r="S31" s="1643"/>
      <c r="T31" s="1644"/>
      <c r="U31" s="1417"/>
      <c r="V31" s="1417"/>
      <c r="W31" s="348">
        <v>90000000</v>
      </c>
      <c r="X31" s="348">
        <v>90000000</v>
      </c>
      <c r="Y31" s="1417"/>
      <c r="Z31" s="1432"/>
      <c r="AA31" s="503"/>
      <c r="AB31" s="504"/>
      <c r="AC31" s="504"/>
      <c r="AD31" s="504"/>
      <c r="AE31" s="504"/>
      <c r="AF31" s="504"/>
      <c r="AG31" s="504"/>
      <c r="AH31" s="504"/>
      <c r="AI31" s="504"/>
      <c r="AJ31" s="504"/>
    </row>
    <row r="32" spans="1:36" s="769" customFormat="1" ht="42.75" hidden="1" customHeight="1" x14ac:dyDescent="0.2">
      <c r="A32" s="914"/>
      <c r="B32" s="915"/>
      <c r="C32" s="765" t="s">
        <v>921</v>
      </c>
      <c r="D32" s="766"/>
      <c r="E32" s="869" t="s">
        <v>922</v>
      </c>
      <c r="F32" s="916">
        <v>0</v>
      </c>
      <c r="G32" s="916">
        <v>1</v>
      </c>
      <c r="H32" s="916">
        <v>1</v>
      </c>
      <c r="I32" s="1215"/>
      <c r="J32" s="871"/>
      <c r="K32" s="871"/>
      <c r="L32" s="871"/>
      <c r="M32" s="871"/>
      <c r="N32" s="870"/>
      <c r="O32" s="870"/>
      <c r="P32" s="870"/>
      <c r="Q32" s="870"/>
      <c r="R32" s="870"/>
      <c r="S32" s="873"/>
      <c r="T32" s="874"/>
      <c r="U32" s="870"/>
      <c r="V32" s="870"/>
      <c r="W32" s="348"/>
      <c r="X32" s="348"/>
      <c r="Y32" s="870"/>
      <c r="Z32" s="947"/>
      <c r="AA32" s="503"/>
      <c r="AB32" s="504"/>
      <c r="AC32" s="504"/>
      <c r="AD32" s="504"/>
      <c r="AE32" s="504"/>
      <c r="AF32" s="504"/>
      <c r="AG32" s="504"/>
      <c r="AH32" s="504"/>
      <c r="AI32" s="504"/>
      <c r="AJ32" s="504"/>
    </row>
    <row r="33" spans="1:36" s="1" customFormat="1" ht="30" hidden="1" customHeight="1" x14ac:dyDescent="0.2">
      <c r="A33" s="358" t="s">
        <v>47</v>
      </c>
      <c r="B33" s="358" t="s">
        <v>31</v>
      </c>
      <c r="C33" s="359" t="s">
        <v>49</v>
      </c>
      <c r="D33" s="360" t="e">
        <f>+Y33/#REF!</f>
        <v>#REF!</v>
      </c>
      <c r="E33" s="358"/>
      <c r="F33" s="361"/>
      <c r="G33" s="361"/>
      <c r="H33" s="362"/>
      <c r="I33" s="363"/>
      <c r="J33" s="362"/>
      <c r="K33" s="362"/>
      <c r="L33" s="363"/>
      <c r="M33" s="363"/>
      <c r="N33" s="528"/>
      <c r="O33" s="528"/>
      <c r="P33" s="528"/>
      <c r="Q33" s="528"/>
      <c r="R33" s="528"/>
      <c r="S33" s="528"/>
      <c r="T33" s="528"/>
      <c r="U33" s="528"/>
      <c r="V33" s="528">
        <v>209300000</v>
      </c>
      <c r="W33" s="362">
        <v>273849000</v>
      </c>
      <c r="X33" s="362">
        <v>284009000</v>
      </c>
      <c r="Y33" s="528">
        <f>+Y34</f>
        <v>3972725</v>
      </c>
      <c r="Z33" s="642"/>
      <c r="AA33" s="503"/>
      <c r="AB33" s="504"/>
      <c r="AC33" s="504"/>
      <c r="AD33" s="504"/>
      <c r="AE33" s="487"/>
      <c r="AF33" s="487"/>
      <c r="AG33" s="487"/>
      <c r="AH33" s="487"/>
      <c r="AI33" s="487"/>
      <c r="AJ33" s="487"/>
    </row>
    <row r="34" spans="1:36" s="1" customFormat="1" ht="15" hidden="1" customHeight="1" x14ac:dyDescent="0.2">
      <c r="A34" s="342" t="s">
        <v>48</v>
      </c>
      <c r="B34" s="342" t="s">
        <v>33</v>
      </c>
      <c r="C34" s="343" t="s">
        <v>50</v>
      </c>
      <c r="D34" s="344" t="e">
        <f>+Y34/#REF!</f>
        <v>#REF!</v>
      </c>
      <c r="E34" s="342"/>
      <c r="F34" s="345"/>
      <c r="G34" s="345"/>
      <c r="H34" s="346"/>
      <c r="I34" s="347"/>
      <c r="J34" s="346"/>
      <c r="K34" s="346"/>
      <c r="L34" s="347"/>
      <c r="M34" s="347"/>
      <c r="N34" s="579"/>
      <c r="O34" s="579"/>
      <c r="P34" s="579"/>
      <c r="Q34" s="579"/>
      <c r="R34" s="579"/>
      <c r="S34" s="579"/>
      <c r="T34" s="579"/>
      <c r="U34" s="579"/>
      <c r="V34" s="579">
        <v>209300000</v>
      </c>
      <c r="W34" s="346">
        <v>273849000</v>
      </c>
      <c r="X34" s="346">
        <v>284009000</v>
      </c>
      <c r="Y34" s="579">
        <f>SUM(Y38:Y48)</f>
        <v>3972725</v>
      </c>
      <c r="Z34" s="643"/>
      <c r="AA34" s="503"/>
      <c r="AB34" s="504"/>
      <c r="AC34" s="504"/>
      <c r="AD34" s="504"/>
      <c r="AE34" s="487"/>
      <c r="AF34" s="487"/>
      <c r="AG34" s="487"/>
      <c r="AH34" s="487"/>
      <c r="AI34" s="487"/>
      <c r="AJ34" s="487"/>
    </row>
    <row r="35" spans="1:36" s="1" customFormat="1" ht="42.75" hidden="1" customHeight="1" x14ac:dyDescent="0.2">
      <c r="A35" s="318"/>
      <c r="B35" s="318" t="s">
        <v>15</v>
      </c>
      <c r="C35" s="319" t="s">
        <v>51</v>
      </c>
      <c r="D35" s="320" t="e">
        <f>+Y35/#REF!</f>
        <v>#REF!</v>
      </c>
      <c r="E35" s="318" t="s">
        <v>398</v>
      </c>
      <c r="F35" s="348">
        <v>0</v>
      </c>
      <c r="G35" s="348"/>
      <c r="H35" s="331">
        <v>0.09</v>
      </c>
      <c r="I35" s="332"/>
      <c r="J35" s="331"/>
      <c r="K35" s="331"/>
      <c r="L35" s="332"/>
      <c r="M35" s="332"/>
      <c r="N35" s="517"/>
      <c r="O35" s="517"/>
      <c r="P35" s="517"/>
      <c r="Q35" s="517"/>
      <c r="R35" s="517"/>
      <c r="S35" s="517"/>
      <c r="T35" s="517"/>
      <c r="U35" s="517"/>
      <c r="V35" s="517">
        <f>+V38+V40+V41+V42+V47</f>
        <v>144000000</v>
      </c>
      <c r="W35" s="321">
        <f>+W38+W40+W41+W42+W47</f>
        <v>180849000</v>
      </c>
      <c r="X35" s="321">
        <f>+X38+X40+X41+X42+X47</f>
        <v>185000000</v>
      </c>
      <c r="Y35" s="517" t="e">
        <f>+V35+W35+X35+#REF!</f>
        <v>#REF!</v>
      </c>
      <c r="Z35" s="1427" t="s">
        <v>379</v>
      </c>
      <c r="AA35" s="503"/>
      <c r="AB35" s="504"/>
      <c r="AC35" s="504"/>
      <c r="AD35" s="504"/>
      <c r="AE35" s="487"/>
      <c r="AF35" s="487"/>
      <c r="AG35" s="487"/>
      <c r="AH35" s="487"/>
      <c r="AI35" s="487"/>
      <c r="AJ35" s="487"/>
    </row>
    <row r="36" spans="1:36" s="1" customFormat="1" ht="35.25" hidden="1" customHeight="1" x14ac:dyDescent="0.2">
      <c r="A36" s="318"/>
      <c r="B36" s="318" t="s">
        <v>16</v>
      </c>
      <c r="C36" s="349" t="s">
        <v>52</v>
      </c>
      <c r="D36" s="350" t="e">
        <f>+Y36/#REF!</f>
        <v>#REF!</v>
      </c>
      <c r="E36" s="318" t="s">
        <v>223</v>
      </c>
      <c r="F36" s="321">
        <v>0</v>
      </c>
      <c r="G36" s="321"/>
      <c r="H36" s="321">
        <v>0</v>
      </c>
      <c r="I36" s="322"/>
      <c r="J36" s="321"/>
      <c r="K36" s="321"/>
      <c r="L36" s="322"/>
      <c r="M36" s="322"/>
      <c r="N36" s="517"/>
      <c r="O36" s="517"/>
      <c r="P36" s="517"/>
      <c r="Q36" s="517"/>
      <c r="R36" s="517"/>
      <c r="S36" s="517"/>
      <c r="T36" s="517"/>
      <c r="U36" s="517"/>
      <c r="V36" s="517" t="e">
        <f>+#REF!+V43+V44+V45+V46+V48</f>
        <v>#REF!</v>
      </c>
      <c r="W36" s="321" t="e">
        <f>+#REF!+W43+W44+W45+W46+W48</f>
        <v>#REF!</v>
      </c>
      <c r="X36" s="321" t="e">
        <f>+#REF!+X43+X44+X45+X46+X48</f>
        <v>#REF!</v>
      </c>
      <c r="Y36" s="517" t="e">
        <f>+V36+W36+X36+#REF!</f>
        <v>#REF!</v>
      </c>
      <c r="Z36" s="1429"/>
      <c r="AA36" s="503"/>
      <c r="AB36" s="504"/>
      <c r="AC36" s="504"/>
      <c r="AD36" s="504"/>
      <c r="AE36" s="487"/>
      <c r="AF36" s="487"/>
      <c r="AG36" s="487"/>
      <c r="AH36" s="487"/>
      <c r="AI36" s="487"/>
      <c r="AJ36" s="487"/>
    </row>
    <row r="37" spans="1:36" s="1" customFormat="1" ht="15" hidden="1" customHeight="1" x14ac:dyDescent="0.2">
      <c r="A37" s="342" t="s">
        <v>53</v>
      </c>
      <c r="B37" s="1542" t="s">
        <v>37</v>
      </c>
      <c r="C37" s="343" t="s">
        <v>54</v>
      </c>
      <c r="D37" s="344" t="e">
        <f>+Y37/#REF!</f>
        <v>#REF!</v>
      </c>
      <c r="E37" s="342"/>
      <c r="F37" s="345"/>
      <c r="G37" s="345"/>
      <c r="H37" s="346"/>
      <c r="I37" s="347"/>
      <c r="J37" s="346"/>
      <c r="K37" s="346"/>
      <c r="L37" s="347"/>
      <c r="M37" s="347"/>
      <c r="N37" s="579"/>
      <c r="O37" s="579"/>
      <c r="P37" s="579"/>
      <c r="Q37" s="579"/>
      <c r="R37" s="579"/>
      <c r="S37" s="579"/>
      <c r="T37" s="579"/>
      <c r="U37" s="579"/>
      <c r="V37" s="579">
        <v>209300000</v>
      </c>
      <c r="W37" s="346">
        <v>273849000</v>
      </c>
      <c r="X37" s="346">
        <v>284009000</v>
      </c>
      <c r="Y37" s="579">
        <f>SUM(Y38:Y48)</f>
        <v>3972725</v>
      </c>
      <c r="Z37" s="643"/>
      <c r="AA37" s="503"/>
      <c r="AB37" s="504"/>
      <c r="AC37" s="504"/>
      <c r="AD37" s="504"/>
      <c r="AE37" s="487"/>
      <c r="AF37" s="487"/>
      <c r="AG37" s="487"/>
      <c r="AH37" s="487"/>
      <c r="AI37" s="487"/>
      <c r="AJ37" s="487"/>
    </row>
    <row r="38" spans="1:36" s="1" customFormat="1" ht="42.75" hidden="1" customHeight="1" x14ac:dyDescent="0.2">
      <c r="A38" s="9"/>
      <c r="B38" s="1543"/>
      <c r="C38" s="319" t="s">
        <v>660</v>
      </c>
      <c r="D38" s="320" t="e">
        <f>+Y38/#REF!</f>
        <v>#REF!</v>
      </c>
      <c r="E38" s="318" t="s">
        <v>399</v>
      </c>
      <c r="F38" s="321">
        <v>0</v>
      </c>
      <c r="G38" s="321">
        <v>7</v>
      </c>
      <c r="H38" s="321">
        <v>8</v>
      </c>
      <c r="I38" s="1222" t="s">
        <v>561</v>
      </c>
      <c r="J38" s="1222" t="s">
        <v>606</v>
      </c>
      <c r="K38" s="687" t="s">
        <v>565</v>
      </c>
      <c r="L38" s="322">
        <v>0</v>
      </c>
      <c r="M38" s="322">
        <v>8</v>
      </c>
      <c r="N38" s="1421"/>
      <c r="O38" s="1583">
        <f>65561+24475</f>
        <v>90036</v>
      </c>
      <c r="P38" s="1583">
        <v>97853</v>
      </c>
      <c r="Q38" s="1583">
        <v>173803</v>
      </c>
      <c r="R38" s="1673" t="s">
        <v>615</v>
      </c>
      <c r="S38" s="1619"/>
      <c r="T38" s="1620"/>
      <c r="U38" s="1421"/>
      <c r="V38" s="517">
        <v>50000000</v>
      </c>
      <c r="W38" s="321">
        <v>80000000</v>
      </c>
      <c r="X38" s="321">
        <v>90000000</v>
      </c>
      <c r="Y38" s="1421">
        <f>SUM(N38:T46)</f>
        <v>361692</v>
      </c>
      <c r="Z38" s="1408" t="s">
        <v>882</v>
      </c>
      <c r="AA38" s="619"/>
      <c r="AB38" s="487"/>
      <c r="AC38" s="487"/>
      <c r="AD38" s="487"/>
      <c r="AE38" s="487"/>
      <c r="AF38" s="487"/>
      <c r="AG38" s="487"/>
      <c r="AH38" s="487"/>
      <c r="AI38" s="487"/>
      <c r="AJ38" s="487"/>
    </row>
    <row r="39" spans="1:36" s="1" customFormat="1" ht="44.25" hidden="1" customHeight="1" x14ac:dyDescent="0.2">
      <c r="A39" s="9"/>
      <c r="B39" s="1543"/>
      <c r="C39" s="319" t="s">
        <v>661</v>
      </c>
      <c r="D39" s="320"/>
      <c r="E39" s="318" t="s">
        <v>403</v>
      </c>
      <c r="F39" s="321">
        <v>0</v>
      </c>
      <c r="G39" s="321">
        <v>1</v>
      </c>
      <c r="H39" s="321">
        <v>1</v>
      </c>
      <c r="I39" s="1223"/>
      <c r="J39" s="1223"/>
      <c r="K39" s="687" t="s">
        <v>566</v>
      </c>
      <c r="L39" s="322">
        <v>0</v>
      </c>
      <c r="M39" s="322">
        <v>8</v>
      </c>
      <c r="N39" s="1422"/>
      <c r="O39" s="1584"/>
      <c r="P39" s="1584"/>
      <c r="Q39" s="1584"/>
      <c r="R39" s="1674"/>
      <c r="S39" s="1621"/>
      <c r="T39" s="1622"/>
      <c r="U39" s="1422"/>
      <c r="V39" s="517"/>
      <c r="W39" s="321"/>
      <c r="X39" s="321"/>
      <c r="Y39" s="1422"/>
      <c r="Z39" s="1426"/>
      <c r="AA39" s="619"/>
      <c r="AB39" s="487"/>
      <c r="AC39" s="487"/>
      <c r="AD39" s="487"/>
      <c r="AE39" s="487"/>
      <c r="AF39" s="487"/>
      <c r="AG39" s="487"/>
      <c r="AH39" s="487"/>
      <c r="AI39" s="487"/>
      <c r="AJ39" s="487"/>
    </row>
    <row r="40" spans="1:36" s="1" customFormat="1" ht="28.5" hidden="1" customHeight="1" x14ac:dyDescent="0.2">
      <c r="A40" s="9"/>
      <c r="B40" s="1543"/>
      <c r="C40" s="319" t="s">
        <v>662</v>
      </c>
      <c r="D40" s="320" t="e">
        <f>+Y40/#REF!</f>
        <v>#REF!</v>
      </c>
      <c r="E40" s="318" t="s">
        <v>400</v>
      </c>
      <c r="F40" s="321">
        <v>2</v>
      </c>
      <c r="G40" s="321">
        <v>1</v>
      </c>
      <c r="H40" s="321">
        <v>1</v>
      </c>
      <c r="I40" s="1223"/>
      <c r="J40" s="1223"/>
      <c r="K40" s="1222" t="s">
        <v>563</v>
      </c>
      <c r="L40" s="1222">
        <v>0</v>
      </c>
      <c r="M40" s="1418">
        <v>21</v>
      </c>
      <c r="N40" s="1422"/>
      <c r="O40" s="1584"/>
      <c r="P40" s="1584"/>
      <c r="Q40" s="1584"/>
      <c r="R40" s="1674"/>
      <c r="S40" s="1621"/>
      <c r="T40" s="1622"/>
      <c r="U40" s="1422"/>
      <c r="V40" s="517">
        <v>10000000</v>
      </c>
      <c r="W40" s="321">
        <v>12000000</v>
      </c>
      <c r="X40" s="321">
        <v>12000000</v>
      </c>
      <c r="Y40" s="1422"/>
      <c r="Z40" s="1426"/>
      <c r="AA40" s="619"/>
      <c r="AB40" s="487"/>
      <c r="AC40" s="487"/>
      <c r="AD40" s="487"/>
      <c r="AE40" s="487"/>
      <c r="AF40" s="487"/>
      <c r="AG40" s="487"/>
      <c r="AH40" s="487"/>
      <c r="AI40" s="487"/>
      <c r="AJ40" s="487"/>
    </row>
    <row r="41" spans="1:36" s="1" customFormat="1" ht="28.5" hidden="1" customHeight="1" x14ac:dyDescent="0.2">
      <c r="A41" s="9"/>
      <c r="B41" s="1543"/>
      <c r="C41" s="319" t="s">
        <v>663</v>
      </c>
      <c r="D41" s="320" t="e">
        <f>+Y41/#REF!</f>
        <v>#REF!</v>
      </c>
      <c r="E41" s="318" t="s">
        <v>401</v>
      </c>
      <c r="F41" s="686">
        <v>2</v>
      </c>
      <c r="G41" s="686">
        <v>1</v>
      </c>
      <c r="H41" s="321">
        <v>1</v>
      </c>
      <c r="I41" s="1223"/>
      <c r="J41" s="1223"/>
      <c r="K41" s="1223"/>
      <c r="L41" s="1223"/>
      <c r="M41" s="1419"/>
      <c r="N41" s="1422"/>
      <c r="O41" s="1584"/>
      <c r="P41" s="1584"/>
      <c r="Q41" s="1584"/>
      <c r="R41" s="1674"/>
      <c r="S41" s="1621"/>
      <c r="T41" s="1622"/>
      <c r="U41" s="1422"/>
      <c r="V41" s="517">
        <v>5000000</v>
      </c>
      <c r="W41" s="321">
        <v>5000000</v>
      </c>
      <c r="X41" s="321">
        <v>5000000</v>
      </c>
      <c r="Y41" s="1422"/>
      <c r="Z41" s="1426"/>
      <c r="AA41" s="619"/>
      <c r="AB41" s="487"/>
      <c r="AC41" s="487"/>
      <c r="AD41" s="487"/>
      <c r="AE41" s="487"/>
      <c r="AF41" s="487"/>
      <c r="AG41" s="487"/>
      <c r="AH41" s="487"/>
      <c r="AI41" s="487"/>
      <c r="AJ41" s="487"/>
    </row>
    <row r="42" spans="1:36" s="1" customFormat="1" ht="42.75" hidden="1" customHeight="1" x14ac:dyDescent="0.2">
      <c r="A42" s="9"/>
      <c r="B42" s="1543"/>
      <c r="C42" s="319" t="s">
        <v>664</v>
      </c>
      <c r="D42" s="320" t="e">
        <f>+Y42/#REF!</f>
        <v>#REF!</v>
      </c>
      <c r="E42" s="318" t="s">
        <v>402</v>
      </c>
      <c r="F42" s="321">
        <v>1</v>
      </c>
      <c r="G42" s="321">
        <v>0</v>
      </c>
      <c r="H42" s="321">
        <v>1</v>
      </c>
      <c r="I42" s="1223"/>
      <c r="J42" s="1223"/>
      <c r="K42" s="1223"/>
      <c r="L42" s="1223"/>
      <c r="M42" s="1419"/>
      <c r="N42" s="1422"/>
      <c r="O42" s="1584"/>
      <c r="P42" s="1584"/>
      <c r="Q42" s="1584"/>
      <c r="R42" s="1674"/>
      <c r="S42" s="1621"/>
      <c r="T42" s="1622"/>
      <c r="U42" s="1422"/>
      <c r="V42" s="517">
        <v>15000000</v>
      </c>
      <c r="W42" s="321">
        <v>18000000</v>
      </c>
      <c r="X42" s="321">
        <v>18000000</v>
      </c>
      <c r="Y42" s="1422"/>
      <c r="Z42" s="1426"/>
      <c r="AA42" s="619"/>
      <c r="AB42" s="487"/>
      <c r="AC42" s="487"/>
      <c r="AD42" s="487"/>
      <c r="AE42" s="487"/>
      <c r="AF42" s="487"/>
      <c r="AG42" s="487"/>
      <c r="AH42" s="487"/>
      <c r="AI42" s="487"/>
      <c r="AJ42" s="487"/>
    </row>
    <row r="43" spans="1:36" s="1" customFormat="1" ht="30.75" hidden="1" customHeight="1" x14ac:dyDescent="0.2">
      <c r="A43" s="9"/>
      <c r="B43" s="1543"/>
      <c r="C43" s="319" t="s">
        <v>665</v>
      </c>
      <c r="D43" s="320" t="e">
        <f>+Y43/#REF!</f>
        <v>#REF!</v>
      </c>
      <c r="E43" s="318" t="s">
        <v>404</v>
      </c>
      <c r="F43" s="686">
        <v>7</v>
      </c>
      <c r="G43" s="686">
        <v>7</v>
      </c>
      <c r="H43" s="321">
        <v>7</v>
      </c>
      <c r="I43" s="1223"/>
      <c r="J43" s="1223"/>
      <c r="K43" s="1223"/>
      <c r="L43" s="1223"/>
      <c r="M43" s="1419"/>
      <c r="N43" s="1422"/>
      <c r="O43" s="1584"/>
      <c r="P43" s="1584"/>
      <c r="Q43" s="1584"/>
      <c r="R43" s="1674"/>
      <c r="S43" s="1621"/>
      <c r="T43" s="1622"/>
      <c r="U43" s="1422"/>
      <c r="V43" s="517">
        <v>30300000</v>
      </c>
      <c r="W43" s="321">
        <v>40000000</v>
      </c>
      <c r="X43" s="321">
        <v>55000000</v>
      </c>
      <c r="Y43" s="1422"/>
      <c r="Z43" s="1426"/>
      <c r="AA43" s="619"/>
      <c r="AB43" s="487"/>
      <c r="AC43" s="487"/>
      <c r="AD43" s="487"/>
      <c r="AE43" s="487"/>
      <c r="AF43" s="487"/>
      <c r="AG43" s="487"/>
      <c r="AH43" s="487"/>
      <c r="AI43" s="487"/>
      <c r="AJ43" s="487"/>
    </row>
    <row r="44" spans="1:36" s="1" customFormat="1" ht="28.5" hidden="1" customHeight="1" x14ac:dyDescent="0.2">
      <c r="A44" s="9"/>
      <c r="B44" s="1543"/>
      <c r="C44" s="319" t="s">
        <v>666</v>
      </c>
      <c r="D44" s="320" t="e">
        <f>+Y44/#REF!</f>
        <v>#REF!</v>
      </c>
      <c r="E44" s="318" t="s">
        <v>405</v>
      </c>
      <c r="F44" s="686">
        <v>7</v>
      </c>
      <c r="G44" s="686">
        <v>7</v>
      </c>
      <c r="H44" s="321">
        <v>7</v>
      </c>
      <c r="I44" s="1223"/>
      <c r="J44" s="1223"/>
      <c r="K44" s="1223"/>
      <c r="L44" s="1223"/>
      <c r="M44" s="1419"/>
      <c r="N44" s="1422"/>
      <c r="O44" s="1584"/>
      <c r="P44" s="1584"/>
      <c r="Q44" s="1584"/>
      <c r="R44" s="1674"/>
      <c r="S44" s="1621"/>
      <c r="T44" s="1622"/>
      <c r="U44" s="1422"/>
      <c r="V44" s="517">
        <v>10000000</v>
      </c>
      <c r="W44" s="321">
        <v>13000000</v>
      </c>
      <c r="X44" s="321">
        <v>13000000</v>
      </c>
      <c r="Y44" s="1422"/>
      <c r="Z44" s="1426"/>
      <c r="AA44" s="619"/>
      <c r="AB44" s="487"/>
      <c r="AC44" s="487"/>
      <c r="AD44" s="487"/>
      <c r="AE44" s="487"/>
      <c r="AF44" s="487"/>
      <c r="AG44" s="487"/>
      <c r="AH44" s="487"/>
      <c r="AI44" s="487"/>
      <c r="AJ44" s="487"/>
    </row>
    <row r="45" spans="1:36" s="1" customFormat="1" ht="35.25" hidden="1" customHeight="1" x14ac:dyDescent="0.2">
      <c r="A45" s="9"/>
      <c r="B45" s="1543"/>
      <c r="C45" s="319" t="s">
        <v>667</v>
      </c>
      <c r="D45" s="320" t="e">
        <f>+Y45/#REF!</f>
        <v>#REF!</v>
      </c>
      <c r="E45" s="318" t="s">
        <v>406</v>
      </c>
      <c r="F45" s="688">
        <v>1</v>
      </c>
      <c r="G45" s="688">
        <v>1</v>
      </c>
      <c r="H45" s="321">
        <v>1</v>
      </c>
      <c r="I45" s="1223"/>
      <c r="J45" s="1223"/>
      <c r="K45" s="1223"/>
      <c r="L45" s="1223"/>
      <c r="M45" s="1419"/>
      <c r="N45" s="1422"/>
      <c r="O45" s="1584"/>
      <c r="P45" s="1584"/>
      <c r="Q45" s="1584"/>
      <c r="R45" s="1674"/>
      <c r="S45" s="1621"/>
      <c r="T45" s="1622"/>
      <c r="U45" s="1422"/>
      <c r="V45" s="517">
        <v>20000000</v>
      </c>
      <c r="W45" s="321">
        <v>20000000</v>
      </c>
      <c r="X45" s="321">
        <v>20000000</v>
      </c>
      <c r="Y45" s="1422"/>
      <c r="Z45" s="1426"/>
      <c r="AA45" s="619"/>
      <c r="AB45" s="487"/>
      <c r="AC45" s="487"/>
      <c r="AD45" s="487"/>
      <c r="AE45" s="487"/>
      <c r="AF45" s="487"/>
      <c r="AG45" s="487"/>
      <c r="AH45" s="487"/>
      <c r="AI45" s="487"/>
      <c r="AJ45" s="487"/>
    </row>
    <row r="46" spans="1:36" s="1" customFormat="1" ht="15" hidden="1" customHeight="1" x14ac:dyDescent="0.2">
      <c r="A46" s="9"/>
      <c r="B46" s="1543"/>
      <c r="C46" s="319" t="s">
        <v>668</v>
      </c>
      <c r="D46" s="320" t="e">
        <f>+Y46/#REF!</f>
        <v>#REF!</v>
      </c>
      <c r="E46" s="318" t="s">
        <v>407</v>
      </c>
      <c r="F46" s="686">
        <v>1</v>
      </c>
      <c r="G46" s="686">
        <v>1</v>
      </c>
      <c r="H46" s="321">
        <v>1</v>
      </c>
      <c r="I46" s="1224"/>
      <c r="J46" s="1224"/>
      <c r="K46" s="1224"/>
      <c r="L46" s="1224"/>
      <c r="M46" s="1420"/>
      <c r="N46" s="1423"/>
      <c r="O46" s="1585"/>
      <c r="P46" s="1585"/>
      <c r="Q46" s="1585"/>
      <c r="R46" s="1675"/>
      <c r="S46" s="1623"/>
      <c r="T46" s="1624"/>
      <c r="U46" s="1423"/>
      <c r="V46" s="517">
        <v>5000000</v>
      </c>
      <c r="W46" s="321">
        <v>5000000</v>
      </c>
      <c r="X46" s="321">
        <v>5000000</v>
      </c>
      <c r="Y46" s="1423"/>
      <c r="Z46" s="1426"/>
      <c r="AA46" s="619"/>
      <c r="AB46" s="487"/>
      <c r="AC46" s="487"/>
      <c r="AD46" s="487"/>
      <c r="AE46" s="487"/>
      <c r="AF46" s="487"/>
      <c r="AG46" s="487"/>
      <c r="AH46" s="487"/>
      <c r="AI46" s="487"/>
      <c r="AJ46" s="487"/>
    </row>
    <row r="47" spans="1:36" s="1" customFormat="1" ht="42.75" hidden="1" customHeight="1" x14ac:dyDescent="0.2">
      <c r="A47" s="9"/>
      <c r="B47" s="1543"/>
      <c r="C47" s="319" t="s">
        <v>669</v>
      </c>
      <c r="D47" s="320" t="e">
        <f>+Y47/#REF!</f>
        <v>#REF!</v>
      </c>
      <c r="E47" s="318" t="s">
        <v>408</v>
      </c>
      <c r="F47" s="686">
        <v>3</v>
      </c>
      <c r="G47" s="686">
        <v>4</v>
      </c>
      <c r="H47" s="321">
        <v>2</v>
      </c>
      <c r="I47" s="1222" t="s">
        <v>562</v>
      </c>
      <c r="J47" s="1666" t="s">
        <v>608</v>
      </c>
      <c r="K47" s="1222" t="s">
        <v>564</v>
      </c>
      <c r="L47" s="1222"/>
      <c r="M47" s="1222"/>
      <c r="N47" s="1416"/>
      <c r="O47" s="1421"/>
      <c r="P47" s="1583">
        <v>34549</v>
      </c>
      <c r="Q47" s="1421"/>
      <c r="R47" s="1673" t="s">
        <v>614</v>
      </c>
      <c r="S47" s="1625">
        <f>3480467+96017</f>
        <v>3576484</v>
      </c>
      <c r="T47" s="1626"/>
      <c r="U47" s="1421"/>
      <c r="V47" s="1421">
        <v>64000000</v>
      </c>
      <c r="W47" s="321">
        <v>65849000</v>
      </c>
      <c r="X47" s="321">
        <v>60000000</v>
      </c>
      <c r="Y47" s="1421">
        <f>SUM(N47:T48)</f>
        <v>3611033</v>
      </c>
      <c r="Z47" s="1426"/>
      <c r="AA47" s="619"/>
      <c r="AB47" s="487"/>
      <c r="AC47" s="487"/>
      <c r="AD47" s="487"/>
      <c r="AE47" s="487"/>
      <c r="AF47" s="487"/>
      <c r="AG47" s="487"/>
      <c r="AH47" s="487"/>
      <c r="AI47" s="487"/>
      <c r="AJ47" s="487"/>
    </row>
    <row r="48" spans="1:36" s="1" customFormat="1" ht="28.5" hidden="1" customHeight="1" x14ac:dyDescent="0.2">
      <c r="A48" s="9"/>
      <c r="B48" s="1544"/>
      <c r="C48" s="319" t="s">
        <v>670</v>
      </c>
      <c r="D48" s="320" t="e">
        <f>+Y48/#REF!</f>
        <v>#REF!</v>
      </c>
      <c r="E48" s="318" t="s">
        <v>224</v>
      </c>
      <c r="F48" s="321">
        <v>0</v>
      </c>
      <c r="G48" s="321">
        <v>0</v>
      </c>
      <c r="H48" s="828">
        <v>0.5</v>
      </c>
      <c r="I48" s="1224"/>
      <c r="J48" s="1667"/>
      <c r="K48" s="1224"/>
      <c r="L48" s="1224"/>
      <c r="M48" s="1224">
        <v>1</v>
      </c>
      <c r="N48" s="1670"/>
      <c r="O48" s="1423"/>
      <c r="P48" s="1585"/>
      <c r="Q48" s="1423"/>
      <c r="R48" s="1675"/>
      <c r="S48" s="1627"/>
      <c r="T48" s="1628"/>
      <c r="U48" s="1423"/>
      <c r="V48" s="1423"/>
      <c r="W48" s="321">
        <v>0</v>
      </c>
      <c r="X48" s="321">
        <v>5009000</v>
      </c>
      <c r="Y48" s="1423"/>
      <c r="Z48" s="1409"/>
      <c r="AA48" s="619"/>
      <c r="AB48" s="487"/>
      <c r="AC48" s="487"/>
      <c r="AD48" s="487"/>
      <c r="AE48" s="487"/>
      <c r="AF48" s="487"/>
      <c r="AG48" s="487"/>
      <c r="AH48" s="487"/>
      <c r="AI48" s="487"/>
      <c r="AJ48" s="487"/>
    </row>
    <row r="49" spans="1:36" s="1" customFormat="1" ht="15" hidden="1" customHeight="1" x14ac:dyDescent="0.2">
      <c r="A49" s="6" t="s">
        <v>60</v>
      </c>
      <c r="B49" s="358" t="s">
        <v>31</v>
      </c>
      <c r="C49" s="359" t="s">
        <v>10</v>
      </c>
      <c r="D49" s="360" t="e">
        <f>+Y49/#REF!</f>
        <v>#REF!</v>
      </c>
      <c r="E49" s="358"/>
      <c r="F49" s="361"/>
      <c r="G49" s="361"/>
      <c r="H49" s="362"/>
      <c r="I49" s="363"/>
      <c r="J49" s="362"/>
      <c r="K49" s="362"/>
      <c r="L49" s="363"/>
      <c r="M49" s="363"/>
      <c r="N49" s="528"/>
      <c r="O49" s="528"/>
      <c r="P49" s="528"/>
      <c r="Q49" s="528"/>
      <c r="R49" s="528"/>
      <c r="S49" s="528"/>
      <c r="T49" s="528"/>
      <c r="U49" s="528"/>
      <c r="V49" s="528">
        <v>182300000</v>
      </c>
      <c r="W49" s="528">
        <v>232387000</v>
      </c>
      <c r="X49" s="528">
        <v>240913000</v>
      </c>
      <c r="Y49" s="528">
        <f>+Y50</f>
        <v>759300</v>
      </c>
      <c r="Z49" s="642"/>
      <c r="AA49" s="503"/>
      <c r="AB49" s="504"/>
      <c r="AC49" s="504"/>
      <c r="AD49" s="504"/>
      <c r="AE49" s="487"/>
      <c r="AF49" s="487"/>
      <c r="AG49" s="487"/>
      <c r="AH49" s="487"/>
      <c r="AI49" s="487"/>
      <c r="AJ49" s="487"/>
    </row>
    <row r="50" spans="1:36" s="1" customFormat="1" ht="33" hidden="1" customHeight="1" x14ac:dyDescent="0.2">
      <c r="A50" s="7" t="s">
        <v>61</v>
      </c>
      <c r="B50" s="351" t="s">
        <v>33</v>
      </c>
      <c r="C50" s="352" t="s">
        <v>55</v>
      </c>
      <c r="D50" s="353" t="e">
        <f>+Y50/#REF!</f>
        <v>#REF!</v>
      </c>
      <c r="E50" s="351"/>
      <c r="F50" s="354"/>
      <c r="G50" s="354"/>
      <c r="H50" s="355"/>
      <c r="I50" s="356"/>
      <c r="J50" s="355"/>
      <c r="K50" s="355"/>
      <c r="L50" s="356"/>
      <c r="M50" s="356"/>
      <c r="N50" s="529"/>
      <c r="O50" s="529"/>
      <c r="P50" s="529"/>
      <c r="Q50" s="529"/>
      <c r="R50" s="529"/>
      <c r="S50" s="529"/>
      <c r="T50" s="529"/>
      <c r="U50" s="529"/>
      <c r="V50" s="529">
        <v>182300000</v>
      </c>
      <c r="W50" s="529">
        <v>232387000</v>
      </c>
      <c r="X50" s="529">
        <v>240913000</v>
      </c>
      <c r="Y50" s="529">
        <f>+Y54+Y57</f>
        <v>759300</v>
      </c>
      <c r="Z50" s="644"/>
      <c r="AA50" s="503"/>
      <c r="AB50" s="504"/>
      <c r="AC50" s="504"/>
      <c r="AD50" s="504"/>
      <c r="AE50" s="487"/>
      <c r="AF50" s="487"/>
      <c r="AG50" s="487"/>
      <c r="AH50" s="487"/>
      <c r="AI50" s="487"/>
      <c r="AJ50" s="487"/>
    </row>
    <row r="51" spans="1:36" s="1" customFormat="1" ht="42.75" hidden="1" customHeight="1" x14ac:dyDescent="0.2">
      <c r="A51" s="9"/>
      <c r="B51" s="318" t="s">
        <v>17</v>
      </c>
      <c r="C51" s="319" t="s">
        <v>56</v>
      </c>
      <c r="D51" s="320" t="e">
        <f>+Y51/#REF!</f>
        <v>#REF!</v>
      </c>
      <c r="E51" s="318" t="s">
        <v>409</v>
      </c>
      <c r="F51" s="330">
        <v>0</v>
      </c>
      <c r="G51" s="330"/>
      <c r="H51" s="331">
        <v>0.09</v>
      </c>
      <c r="I51" s="332"/>
      <c r="J51" s="331"/>
      <c r="K51" s="331"/>
      <c r="L51" s="332"/>
      <c r="M51" s="332"/>
      <c r="N51" s="517"/>
      <c r="O51" s="517"/>
      <c r="P51" s="517"/>
      <c r="Q51" s="517"/>
      <c r="R51" s="517"/>
      <c r="S51" s="517"/>
      <c r="T51" s="517"/>
      <c r="U51" s="517"/>
      <c r="V51" s="517" t="e">
        <f>+V55+V56+#REF!</f>
        <v>#REF!</v>
      </c>
      <c r="W51" s="517" t="e">
        <f>+W55+W56+#REF!</f>
        <v>#REF!</v>
      </c>
      <c r="X51" s="517" t="e">
        <f>+X55+X56+#REF!</f>
        <v>#REF!</v>
      </c>
      <c r="Y51" s="517" t="e">
        <f>+V51+W51+X51+#REF!</f>
        <v>#REF!</v>
      </c>
      <c r="Z51" s="1427" t="s">
        <v>378</v>
      </c>
      <c r="AA51" s="503"/>
      <c r="AB51" s="504"/>
      <c r="AC51" s="504"/>
      <c r="AD51" s="504"/>
      <c r="AE51" s="487"/>
      <c r="AF51" s="487"/>
      <c r="AG51" s="487"/>
      <c r="AH51" s="487"/>
      <c r="AI51" s="487"/>
      <c r="AJ51" s="487"/>
    </row>
    <row r="52" spans="1:36" s="1" customFormat="1" ht="42.75" hidden="1" customHeight="1" x14ac:dyDescent="0.2">
      <c r="A52" s="9"/>
      <c r="B52" s="318" t="s">
        <v>18</v>
      </c>
      <c r="C52" s="319" t="s">
        <v>57</v>
      </c>
      <c r="D52" s="320" t="e">
        <f>+Y52/#REF!</f>
        <v>#REF!</v>
      </c>
      <c r="E52" s="318" t="s">
        <v>410</v>
      </c>
      <c r="F52" s="330">
        <v>0</v>
      </c>
      <c r="G52" s="330"/>
      <c r="H52" s="331">
        <v>0.1</v>
      </c>
      <c r="I52" s="332"/>
      <c r="J52" s="331"/>
      <c r="K52" s="331"/>
      <c r="L52" s="332"/>
      <c r="M52" s="332"/>
      <c r="N52" s="517"/>
      <c r="O52" s="517"/>
      <c r="P52" s="517"/>
      <c r="Q52" s="517"/>
      <c r="R52" s="517"/>
      <c r="S52" s="517"/>
      <c r="T52" s="517"/>
      <c r="U52" s="517"/>
      <c r="V52" s="517" t="e">
        <f>+#REF!+V58+V59+V60</f>
        <v>#REF!</v>
      </c>
      <c r="W52" s="517" t="e">
        <f>+#REF!+W58+W59+W60</f>
        <v>#REF!</v>
      </c>
      <c r="X52" s="517" t="e">
        <f>+#REF!+X58+X59+X60</f>
        <v>#REF!</v>
      </c>
      <c r="Y52" s="517" t="e">
        <f>+V52+W52+X52+#REF!</f>
        <v>#REF!</v>
      </c>
      <c r="Z52" s="1428"/>
      <c r="AA52" s="503"/>
      <c r="AB52" s="504"/>
      <c r="AC52" s="504"/>
      <c r="AD52" s="504"/>
      <c r="AE52" s="487"/>
      <c r="AF52" s="487"/>
      <c r="AG52" s="487"/>
      <c r="AH52" s="487"/>
      <c r="AI52" s="487"/>
      <c r="AJ52" s="487"/>
    </row>
    <row r="53" spans="1:36" s="1" customFormat="1" ht="42.75" hidden="1" customHeight="1" x14ac:dyDescent="0.2">
      <c r="A53" s="9"/>
      <c r="B53" s="318" t="s">
        <v>19</v>
      </c>
      <c r="C53" s="319" t="s">
        <v>58</v>
      </c>
      <c r="D53" s="320" t="e">
        <f>+Y53/#REF!</f>
        <v>#REF!</v>
      </c>
      <c r="E53" s="318" t="s">
        <v>411</v>
      </c>
      <c r="F53" s="330">
        <v>0</v>
      </c>
      <c r="G53" s="330"/>
      <c r="H53" s="331">
        <v>0.1</v>
      </c>
      <c r="I53" s="332"/>
      <c r="J53" s="331"/>
      <c r="K53" s="331"/>
      <c r="L53" s="332"/>
      <c r="M53" s="332"/>
      <c r="N53" s="517"/>
      <c r="O53" s="517"/>
      <c r="P53" s="517"/>
      <c r="Q53" s="517"/>
      <c r="R53" s="517"/>
      <c r="S53" s="517"/>
      <c r="T53" s="517"/>
      <c r="U53" s="517"/>
      <c r="V53" s="517" t="e">
        <f>+V62+V63+V65+V66+V67+#REF!+V68</f>
        <v>#REF!</v>
      </c>
      <c r="W53" s="517" t="e">
        <f>+W62+W63+W65+W66+W67+#REF!+W68</f>
        <v>#REF!</v>
      </c>
      <c r="X53" s="517" t="e">
        <f>+X62+X63+X65+X66+X67+#REF!+X68</f>
        <v>#REF!</v>
      </c>
      <c r="Y53" s="517" t="e">
        <f>+V53+W53+X53+#REF!</f>
        <v>#REF!</v>
      </c>
      <c r="Z53" s="1429"/>
      <c r="AA53" s="503"/>
      <c r="AB53" s="504"/>
      <c r="AC53" s="504"/>
      <c r="AD53" s="504"/>
      <c r="AE53" s="487"/>
      <c r="AF53" s="487"/>
      <c r="AG53" s="487"/>
      <c r="AH53" s="487"/>
      <c r="AI53" s="487"/>
      <c r="AJ53" s="487"/>
    </row>
    <row r="54" spans="1:36" s="1" customFormat="1" ht="15" hidden="1" customHeight="1" x14ac:dyDescent="0.2">
      <c r="A54" s="8" t="s">
        <v>62</v>
      </c>
      <c r="B54" s="1545" t="s">
        <v>37</v>
      </c>
      <c r="C54" s="365" t="s">
        <v>59</v>
      </c>
      <c r="D54" s="366" t="e">
        <f>+Y54/#REF!</f>
        <v>#REF!</v>
      </c>
      <c r="E54" s="364"/>
      <c r="F54" s="367"/>
      <c r="G54" s="367"/>
      <c r="H54" s="368"/>
      <c r="I54" s="369"/>
      <c r="J54" s="368"/>
      <c r="K54" s="368"/>
      <c r="L54" s="369"/>
      <c r="M54" s="369"/>
      <c r="N54" s="530"/>
      <c r="O54" s="530"/>
      <c r="P54" s="530"/>
      <c r="Q54" s="530"/>
      <c r="R54" s="530"/>
      <c r="S54" s="530"/>
      <c r="T54" s="530"/>
      <c r="U54" s="530"/>
      <c r="V54" s="530">
        <v>81000000</v>
      </c>
      <c r="W54" s="530">
        <v>110000000</v>
      </c>
      <c r="X54" s="530">
        <v>110000000</v>
      </c>
      <c r="Y54" s="530">
        <f>SUM(Y55)</f>
        <v>5000</v>
      </c>
      <c r="Z54" s="645"/>
      <c r="AA54" s="503"/>
      <c r="AB54" s="504"/>
      <c r="AC54" s="504"/>
      <c r="AD54" s="504"/>
      <c r="AE54" s="487"/>
      <c r="AF54" s="487"/>
      <c r="AG54" s="487"/>
      <c r="AH54" s="487"/>
      <c r="AI54" s="487"/>
      <c r="AJ54" s="487"/>
    </row>
    <row r="55" spans="1:36" s="1" customFormat="1" ht="71.25" hidden="1" customHeight="1" x14ac:dyDescent="0.2">
      <c r="A55" s="9"/>
      <c r="B55" s="1546"/>
      <c r="C55" s="319" t="s">
        <v>671</v>
      </c>
      <c r="D55" s="320" t="e">
        <f>+Y55/#REF!</f>
        <v>#REF!</v>
      </c>
      <c r="E55" s="318" t="s">
        <v>412</v>
      </c>
      <c r="F55" s="686">
        <v>1</v>
      </c>
      <c r="G55" s="686">
        <v>1</v>
      </c>
      <c r="H55" s="321">
        <v>1</v>
      </c>
      <c r="I55" s="689" t="s">
        <v>588</v>
      </c>
      <c r="J55" s="321"/>
      <c r="K55" s="321"/>
      <c r="L55" s="322"/>
      <c r="M55" s="322"/>
      <c r="N55" s="517"/>
      <c r="O55" s="1583">
        <v>5000</v>
      </c>
      <c r="P55" s="517"/>
      <c r="Q55" s="517"/>
      <c r="R55" s="517"/>
      <c r="S55" s="1629"/>
      <c r="T55" s="1630"/>
      <c r="U55" s="517"/>
      <c r="V55" s="517">
        <v>50000000</v>
      </c>
      <c r="W55" s="517">
        <v>70000000</v>
      </c>
      <c r="X55" s="517">
        <v>70000000</v>
      </c>
      <c r="Y55" s="1424">
        <f>SUM(N55:U56)</f>
        <v>5000</v>
      </c>
      <c r="Z55" s="1408" t="s">
        <v>882</v>
      </c>
      <c r="AA55" s="619"/>
      <c r="AB55" s="487"/>
      <c r="AC55" s="487"/>
      <c r="AD55" s="487"/>
      <c r="AE55" s="487"/>
      <c r="AF55" s="487"/>
      <c r="AG55" s="487"/>
      <c r="AH55" s="487"/>
      <c r="AI55" s="487"/>
      <c r="AJ55" s="487"/>
    </row>
    <row r="56" spans="1:36" s="1" customFormat="1" ht="71.25" hidden="1" customHeight="1" x14ac:dyDescent="0.2">
      <c r="A56" s="9"/>
      <c r="B56" s="1547"/>
      <c r="C56" s="319" t="s">
        <v>672</v>
      </c>
      <c r="D56" s="320" t="e">
        <f>+Y56/#REF!</f>
        <v>#REF!</v>
      </c>
      <c r="E56" s="318" t="s">
        <v>414</v>
      </c>
      <c r="F56" s="686">
        <v>3</v>
      </c>
      <c r="G56" s="686">
        <v>3</v>
      </c>
      <c r="H56" s="686">
        <v>3</v>
      </c>
      <c r="I56" s="687" t="s">
        <v>579</v>
      </c>
      <c r="J56" s="689" t="s">
        <v>589</v>
      </c>
      <c r="K56" s="341"/>
      <c r="L56" s="690"/>
      <c r="M56" s="690"/>
      <c r="N56" s="517"/>
      <c r="O56" s="1584"/>
      <c r="P56" s="517"/>
      <c r="Q56" s="517"/>
      <c r="R56" s="517"/>
      <c r="S56" s="1671"/>
      <c r="T56" s="1672"/>
      <c r="U56" s="517"/>
      <c r="V56" s="517">
        <v>11000000</v>
      </c>
      <c r="W56" s="517">
        <v>15000000</v>
      </c>
      <c r="X56" s="517">
        <v>5000000</v>
      </c>
      <c r="Y56" s="1425"/>
      <c r="Z56" s="1409"/>
      <c r="AA56" s="619"/>
      <c r="AB56" s="487"/>
      <c r="AC56" s="487"/>
      <c r="AD56" s="487"/>
      <c r="AE56" s="487"/>
      <c r="AF56" s="487"/>
      <c r="AG56" s="487"/>
      <c r="AH56" s="487"/>
      <c r="AI56" s="487"/>
      <c r="AJ56" s="487"/>
    </row>
    <row r="57" spans="1:36" s="1" customFormat="1" ht="15" hidden="1" customHeight="1" x14ac:dyDescent="0.2">
      <c r="A57" s="615" t="s">
        <v>63</v>
      </c>
      <c r="B57" s="1545" t="s">
        <v>37</v>
      </c>
      <c r="C57" s="365" t="s">
        <v>64</v>
      </c>
      <c r="D57" s="366" t="e">
        <f>+Y57/#REF!</f>
        <v>#REF!</v>
      </c>
      <c r="E57" s="364"/>
      <c r="F57" s="367"/>
      <c r="G57" s="367"/>
      <c r="H57" s="368"/>
      <c r="I57" s="369"/>
      <c r="J57" s="368"/>
      <c r="K57" s="368"/>
      <c r="L57" s="369"/>
      <c r="M57" s="369"/>
      <c r="N57" s="530"/>
      <c r="O57" s="530"/>
      <c r="P57" s="530"/>
      <c r="Q57" s="530"/>
      <c r="R57" s="530"/>
      <c r="S57" s="530"/>
      <c r="T57" s="530"/>
      <c r="U57" s="530"/>
      <c r="V57" s="530">
        <f>SUM(V58:V61)</f>
        <v>0</v>
      </c>
      <c r="W57" s="530">
        <v>122387000</v>
      </c>
      <c r="X57" s="530">
        <v>130913000</v>
      </c>
      <c r="Y57" s="530">
        <f>+Y58+Y62+Y63</f>
        <v>754300</v>
      </c>
      <c r="Z57" s="645"/>
      <c r="AA57" s="503"/>
      <c r="AB57" s="504"/>
      <c r="AC57" s="504"/>
      <c r="AD57" s="504"/>
      <c r="AE57" s="487"/>
      <c r="AF57" s="487"/>
      <c r="AG57" s="487"/>
      <c r="AH57" s="487"/>
      <c r="AI57" s="487"/>
      <c r="AJ57" s="487"/>
    </row>
    <row r="58" spans="1:36" s="1" customFormat="1" ht="37.5" hidden="1" customHeight="1" x14ac:dyDescent="0.2">
      <c r="A58" s="9"/>
      <c r="B58" s="1546"/>
      <c r="C58" s="319" t="s">
        <v>673</v>
      </c>
      <c r="D58" s="320" t="e">
        <f>+Y58/#REF!</f>
        <v>#REF!</v>
      </c>
      <c r="E58" s="318" t="s">
        <v>415</v>
      </c>
      <c r="F58" s="686">
        <v>5</v>
      </c>
      <c r="G58" s="686">
        <v>5</v>
      </c>
      <c r="H58" s="321">
        <v>6</v>
      </c>
      <c r="I58" s="1222" t="s">
        <v>571</v>
      </c>
      <c r="J58" s="687" t="s">
        <v>572</v>
      </c>
      <c r="K58" s="687" t="s">
        <v>576</v>
      </c>
      <c r="L58" s="322">
        <v>0</v>
      </c>
      <c r="M58" s="322">
        <v>7</v>
      </c>
      <c r="N58" s="1421"/>
      <c r="O58" s="1583">
        <v>72049</v>
      </c>
      <c r="P58" s="1583">
        <v>435546</v>
      </c>
      <c r="Q58" s="1583">
        <v>108598</v>
      </c>
      <c r="R58" s="1580" t="s">
        <v>613</v>
      </c>
      <c r="S58" s="1619"/>
      <c r="T58" s="1620"/>
      <c r="U58" s="1583">
        <f>12000+30000+72500</f>
        <v>114500</v>
      </c>
      <c r="V58" s="517"/>
      <c r="W58" s="517">
        <v>20000000</v>
      </c>
      <c r="X58" s="517">
        <v>20000000</v>
      </c>
      <c r="Y58" s="1421">
        <f>SUM(N58:U61)</f>
        <v>730693</v>
      </c>
      <c r="Z58" s="691"/>
      <c r="AA58" s="619"/>
      <c r="AB58" s="487"/>
      <c r="AC58" s="487"/>
      <c r="AD58" s="487"/>
      <c r="AE58" s="487"/>
      <c r="AF58" s="487"/>
      <c r="AG58" s="487"/>
      <c r="AH58" s="487"/>
      <c r="AI58" s="487"/>
      <c r="AJ58" s="487"/>
    </row>
    <row r="59" spans="1:36" s="1" customFormat="1" ht="41.25" hidden="1" customHeight="1" x14ac:dyDescent="0.2">
      <c r="A59" s="9"/>
      <c r="B59" s="1546"/>
      <c r="C59" s="319" t="s">
        <v>674</v>
      </c>
      <c r="D59" s="320" t="e">
        <f>+Y59/#REF!</f>
        <v>#REF!</v>
      </c>
      <c r="E59" s="318" t="s">
        <v>416</v>
      </c>
      <c r="F59" s="686">
        <v>3</v>
      </c>
      <c r="G59" s="686">
        <v>3</v>
      </c>
      <c r="H59" s="321">
        <v>6</v>
      </c>
      <c r="I59" s="1223"/>
      <c r="J59" s="687" t="s">
        <v>65</v>
      </c>
      <c r="K59" s="687" t="s">
        <v>575</v>
      </c>
      <c r="L59" s="322">
        <v>0</v>
      </c>
      <c r="M59" s="322">
        <v>3</v>
      </c>
      <c r="N59" s="1422"/>
      <c r="O59" s="1584"/>
      <c r="P59" s="1584"/>
      <c r="Q59" s="1584"/>
      <c r="R59" s="1581"/>
      <c r="S59" s="1621"/>
      <c r="T59" s="1622"/>
      <c r="U59" s="1584"/>
      <c r="V59" s="517"/>
      <c r="W59" s="517">
        <v>61387000</v>
      </c>
      <c r="X59" s="517">
        <v>53863000</v>
      </c>
      <c r="Y59" s="1422" t="e">
        <f>+V59+W59+X59+#REF!</f>
        <v>#REF!</v>
      </c>
      <c r="Z59" s="1408" t="s">
        <v>882</v>
      </c>
      <c r="AA59" s="619"/>
      <c r="AB59" s="487"/>
      <c r="AC59" s="487"/>
      <c r="AD59" s="487"/>
      <c r="AE59" s="487"/>
      <c r="AF59" s="487"/>
      <c r="AG59" s="487"/>
      <c r="AH59" s="487"/>
      <c r="AI59" s="487"/>
      <c r="AJ59" s="487"/>
    </row>
    <row r="60" spans="1:36" s="1" customFormat="1" ht="33" hidden="1" customHeight="1" x14ac:dyDescent="0.2">
      <c r="A60" s="9"/>
      <c r="B60" s="1546"/>
      <c r="C60" s="319" t="s">
        <v>675</v>
      </c>
      <c r="D60" s="320" t="e">
        <f>+Y60/#REF!</f>
        <v>#REF!</v>
      </c>
      <c r="E60" s="318" t="s">
        <v>417</v>
      </c>
      <c r="F60" s="686">
        <v>0</v>
      </c>
      <c r="G60" s="686">
        <v>0</v>
      </c>
      <c r="H60" s="321">
        <v>0</v>
      </c>
      <c r="I60" s="1223"/>
      <c r="J60" s="687" t="s">
        <v>573</v>
      </c>
      <c r="K60" s="687" t="s">
        <v>577</v>
      </c>
      <c r="L60" s="322">
        <v>0</v>
      </c>
      <c r="M60" s="322">
        <v>0</v>
      </c>
      <c r="N60" s="1422"/>
      <c r="O60" s="1584"/>
      <c r="P60" s="1584"/>
      <c r="Q60" s="1584"/>
      <c r="R60" s="1581"/>
      <c r="S60" s="1621"/>
      <c r="T60" s="1622"/>
      <c r="U60" s="1584"/>
      <c r="V60" s="517"/>
      <c r="W60" s="517">
        <v>1000000</v>
      </c>
      <c r="X60" s="517">
        <v>0</v>
      </c>
      <c r="Y60" s="1422" t="e">
        <f>+V60+W60+X60+#REF!</f>
        <v>#REF!</v>
      </c>
      <c r="Z60" s="1426"/>
      <c r="AA60" s="619"/>
      <c r="AB60" s="487"/>
      <c r="AC60" s="487"/>
      <c r="AD60" s="487"/>
      <c r="AE60" s="487"/>
      <c r="AF60" s="487"/>
      <c r="AG60" s="487"/>
      <c r="AH60" s="487"/>
      <c r="AI60" s="487"/>
      <c r="AJ60" s="487"/>
    </row>
    <row r="61" spans="1:36" s="1" customFormat="1" ht="42.75" hidden="1" customHeight="1" x14ac:dyDescent="0.2">
      <c r="A61" s="9"/>
      <c r="B61" s="1546"/>
      <c r="C61" s="319" t="s">
        <v>68</v>
      </c>
      <c r="D61" s="320" t="e">
        <f>+Y61/#REF!</f>
        <v>#REF!</v>
      </c>
      <c r="E61" s="318" t="s">
        <v>424</v>
      </c>
      <c r="F61" s="686">
        <v>0</v>
      </c>
      <c r="G61" s="686">
        <v>1</v>
      </c>
      <c r="H61" s="321">
        <v>1</v>
      </c>
      <c r="I61" s="1224"/>
      <c r="J61" s="687" t="s">
        <v>574</v>
      </c>
      <c r="K61" s="687" t="s">
        <v>578</v>
      </c>
      <c r="L61" s="322">
        <v>0</v>
      </c>
      <c r="M61" s="322">
        <v>0</v>
      </c>
      <c r="N61" s="1423"/>
      <c r="O61" s="1585"/>
      <c r="P61" s="1585"/>
      <c r="Q61" s="1585"/>
      <c r="R61" s="1582"/>
      <c r="S61" s="1623"/>
      <c r="T61" s="1624"/>
      <c r="U61" s="1585"/>
      <c r="V61" s="517"/>
      <c r="W61" s="517">
        <v>0</v>
      </c>
      <c r="X61" s="517">
        <v>0</v>
      </c>
      <c r="Y61" s="1423" t="e">
        <f>+V61+W61+X61+#REF!</f>
        <v>#REF!</v>
      </c>
      <c r="Z61" s="1426"/>
      <c r="AA61" s="619"/>
      <c r="AB61" s="487"/>
      <c r="AC61" s="487"/>
      <c r="AD61" s="487"/>
      <c r="AE61" s="487"/>
      <c r="AF61" s="487"/>
      <c r="AG61" s="487"/>
      <c r="AH61" s="487"/>
      <c r="AI61" s="487"/>
      <c r="AJ61" s="487"/>
    </row>
    <row r="62" spans="1:36" s="1" customFormat="1" ht="72" hidden="1" customHeight="1" x14ac:dyDescent="0.2">
      <c r="A62" s="9"/>
      <c r="B62" s="1546"/>
      <c r="C62" s="319" t="s">
        <v>676</v>
      </c>
      <c r="D62" s="320" t="e">
        <f>+Y62/#REF!</f>
        <v>#REF!</v>
      </c>
      <c r="E62" s="318" t="s">
        <v>418</v>
      </c>
      <c r="F62" s="357">
        <v>1</v>
      </c>
      <c r="G62" s="357">
        <v>1</v>
      </c>
      <c r="H62" s="321">
        <v>1</v>
      </c>
      <c r="I62" s="687" t="s">
        <v>580</v>
      </c>
      <c r="J62" s="321"/>
      <c r="K62" s="321"/>
      <c r="L62" s="322"/>
      <c r="M62" s="322"/>
      <c r="N62" s="517"/>
      <c r="O62" s="517"/>
      <c r="P62" s="517"/>
      <c r="Q62" s="881">
        <v>11607</v>
      </c>
      <c r="R62" s="517"/>
      <c r="S62" s="1629"/>
      <c r="T62" s="1630"/>
      <c r="U62" s="517"/>
      <c r="V62" s="517"/>
      <c r="W62" s="517">
        <v>10000000</v>
      </c>
      <c r="X62" s="517">
        <v>20000000</v>
      </c>
      <c r="Y62" s="517">
        <f>+U62+T62+S62+Q62+P62+O62+N62</f>
        <v>11607</v>
      </c>
      <c r="Z62" s="1426"/>
      <c r="AA62" s="619"/>
      <c r="AB62" s="487"/>
      <c r="AC62" s="487"/>
      <c r="AD62" s="487"/>
      <c r="AE62" s="487"/>
      <c r="AF62" s="487"/>
      <c r="AG62" s="487"/>
      <c r="AH62" s="487"/>
      <c r="AI62" s="487"/>
      <c r="AJ62" s="487"/>
    </row>
    <row r="63" spans="1:36" s="1" customFormat="1" ht="28.5" hidden="1" customHeight="1" x14ac:dyDescent="0.2">
      <c r="A63" s="9"/>
      <c r="B63" s="1546"/>
      <c r="C63" s="319" t="s">
        <v>66</v>
      </c>
      <c r="D63" s="320" t="e">
        <f>+Y63/#REF!</f>
        <v>#REF!</v>
      </c>
      <c r="E63" s="318" t="s">
        <v>419</v>
      </c>
      <c r="F63" s="686">
        <v>1</v>
      </c>
      <c r="G63" s="686">
        <v>4</v>
      </c>
      <c r="H63" s="321">
        <v>8</v>
      </c>
      <c r="I63" s="1222" t="s">
        <v>581</v>
      </c>
      <c r="J63" s="1659" t="s">
        <v>582</v>
      </c>
      <c r="K63" s="321"/>
      <c r="L63" s="322"/>
      <c r="M63" s="322"/>
      <c r="N63" s="1421"/>
      <c r="O63" s="1421"/>
      <c r="P63" s="1421"/>
      <c r="Q63" s="1583">
        <v>12000</v>
      </c>
      <c r="R63" s="1421"/>
      <c r="S63" s="1619"/>
      <c r="T63" s="1620"/>
      <c r="U63" s="1421"/>
      <c r="V63" s="1421"/>
      <c r="W63" s="1421">
        <v>6000000</v>
      </c>
      <c r="X63" s="1421">
        <v>5000000</v>
      </c>
      <c r="Y63" s="1421">
        <f>SUM(N63:U67)</f>
        <v>12000</v>
      </c>
      <c r="Z63" s="1426"/>
      <c r="AA63" s="619"/>
      <c r="AB63" s="487"/>
      <c r="AC63" s="487"/>
      <c r="AD63" s="487"/>
      <c r="AE63" s="487"/>
      <c r="AF63" s="487"/>
      <c r="AG63" s="487"/>
      <c r="AH63" s="487"/>
      <c r="AI63" s="487"/>
      <c r="AJ63" s="487"/>
    </row>
    <row r="64" spans="1:36" s="1" customFormat="1" ht="28.5" hidden="1" customHeight="1" x14ac:dyDescent="0.2">
      <c r="A64" s="9"/>
      <c r="B64" s="1546"/>
      <c r="C64" s="319" t="s">
        <v>677</v>
      </c>
      <c r="D64" s="320" t="e">
        <f>+Y64/#REF!</f>
        <v>#REF!</v>
      </c>
      <c r="E64" s="318" t="s">
        <v>422</v>
      </c>
      <c r="F64" s="686">
        <v>2</v>
      </c>
      <c r="G64" s="686">
        <v>1</v>
      </c>
      <c r="H64" s="321">
        <v>1</v>
      </c>
      <c r="I64" s="1223"/>
      <c r="J64" s="1660"/>
      <c r="K64" s="321"/>
      <c r="L64" s="322"/>
      <c r="M64" s="322"/>
      <c r="N64" s="1422"/>
      <c r="O64" s="1422"/>
      <c r="P64" s="1422"/>
      <c r="Q64" s="1584"/>
      <c r="R64" s="1422"/>
      <c r="S64" s="1621"/>
      <c r="T64" s="1622"/>
      <c r="U64" s="1422"/>
      <c r="V64" s="1422"/>
      <c r="W64" s="1422">
        <v>1000000</v>
      </c>
      <c r="X64" s="1422">
        <v>8000000</v>
      </c>
      <c r="Y64" s="1422" t="e">
        <f>+V64+W64+X64+#REF!</f>
        <v>#REF!</v>
      </c>
      <c r="Z64" s="1426"/>
      <c r="AA64" s="619"/>
      <c r="AB64" s="487"/>
      <c r="AC64" s="487"/>
      <c r="AD64" s="487"/>
      <c r="AE64" s="487"/>
      <c r="AF64" s="487"/>
      <c r="AG64" s="487"/>
      <c r="AH64" s="487"/>
      <c r="AI64" s="487"/>
      <c r="AJ64" s="487"/>
    </row>
    <row r="65" spans="1:36" s="1" customFormat="1" ht="39" hidden="1" customHeight="1" x14ac:dyDescent="0.2">
      <c r="A65" s="9"/>
      <c r="B65" s="1546"/>
      <c r="C65" s="319" t="s">
        <v>67</v>
      </c>
      <c r="D65" s="320" t="e">
        <f>+Y65/#REF!</f>
        <v>#REF!</v>
      </c>
      <c r="E65" s="318" t="s">
        <v>420</v>
      </c>
      <c r="F65" s="321">
        <v>0</v>
      </c>
      <c r="G65" s="321">
        <v>0</v>
      </c>
      <c r="H65" s="321">
        <v>0</v>
      </c>
      <c r="I65" s="1223"/>
      <c r="J65" s="692" t="s">
        <v>583</v>
      </c>
      <c r="K65" s="321"/>
      <c r="L65" s="322"/>
      <c r="M65" s="322"/>
      <c r="N65" s="1422"/>
      <c r="O65" s="1422"/>
      <c r="P65" s="1422"/>
      <c r="Q65" s="1584"/>
      <c r="R65" s="1422"/>
      <c r="S65" s="1621"/>
      <c r="T65" s="1622"/>
      <c r="U65" s="1422"/>
      <c r="V65" s="1422"/>
      <c r="W65" s="1422">
        <v>0</v>
      </c>
      <c r="X65" s="1422">
        <v>2000000</v>
      </c>
      <c r="Y65" s="1422" t="e">
        <f>+V65+W65+X65+#REF!</f>
        <v>#REF!</v>
      </c>
      <c r="Z65" s="1426"/>
      <c r="AA65" s="619"/>
      <c r="AB65" s="487"/>
      <c r="AC65" s="487"/>
      <c r="AD65" s="487"/>
      <c r="AE65" s="487"/>
      <c r="AF65" s="487"/>
      <c r="AG65" s="487"/>
      <c r="AH65" s="487"/>
      <c r="AI65" s="487"/>
      <c r="AJ65" s="487"/>
    </row>
    <row r="66" spans="1:36" s="1" customFormat="1" ht="33" hidden="1" customHeight="1" x14ac:dyDescent="0.2">
      <c r="A66" s="9"/>
      <c r="B66" s="1546"/>
      <c r="C66" s="319" t="s">
        <v>421</v>
      </c>
      <c r="D66" s="320" t="e">
        <f>+Y66/#REF!</f>
        <v>#REF!</v>
      </c>
      <c r="E66" s="318" t="s">
        <v>422</v>
      </c>
      <c r="F66" s="686">
        <v>4</v>
      </c>
      <c r="G66" s="686">
        <v>1</v>
      </c>
      <c r="H66" s="321">
        <v>1</v>
      </c>
      <c r="I66" s="1223"/>
      <c r="J66" s="321"/>
      <c r="K66" s="321"/>
      <c r="L66" s="322"/>
      <c r="M66" s="322"/>
      <c r="N66" s="1422"/>
      <c r="O66" s="1422"/>
      <c r="P66" s="1422"/>
      <c r="Q66" s="1584"/>
      <c r="R66" s="1422"/>
      <c r="S66" s="1621"/>
      <c r="T66" s="1622"/>
      <c r="U66" s="1422"/>
      <c r="V66" s="1422"/>
      <c r="W66" s="1422">
        <v>1000000</v>
      </c>
      <c r="X66" s="1422">
        <v>8000000</v>
      </c>
      <c r="Y66" s="1422" t="e">
        <f>+V66+W66+X66+#REF!</f>
        <v>#REF!</v>
      </c>
      <c r="Z66" s="1426"/>
      <c r="AA66" s="619"/>
      <c r="AB66" s="487"/>
      <c r="AC66" s="487"/>
      <c r="AD66" s="487"/>
      <c r="AE66" s="487"/>
      <c r="AF66" s="487"/>
      <c r="AG66" s="487"/>
      <c r="AH66" s="487"/>
      <c r="AI66" s="487"/>
      <c r="AJ66" s="487"/>
    </row>
    <row r="67" spans="1:36" s="1" customFormat="1" ht="33.75" hidden="1" customHeight="1" x14ac:dyDescent="0.2">
      <c r="A67" s="9"/>
      <c r="B67" s="1547"/>
      <c r="C67" s="319" t="s">
        <v>678</v>
      </c>
      <c r="D67" s="320" t="e">
        <f>+Y67/#REF!</f>
        <v>#REF!</v>
      </c>
      <c r="E67" s="318" t="s">
        <v>423</v>
      </c>
      <c r="F67" s="686">
        <v>1</v>
      </c>
      <c r="G67" s="686">
        <v>0.5</v>
      </c>
      <c r="H67" s="321">
        <v>0.5</v>
      </c>
      <c r="I67" s="1224"/>
      <c r="J67" s="692" t="s">
        <v>584</v>
      </c>
      <c r="K67" s="321"/>
      <c r="L67" s="322"/>
      <c r="M67" s="322"/>
      <c r="N67" s="1423"/>
      <c r="O67" s="1423"/>
      <c r="P67" s="1423"/>
      <c r="Q67" s="1585"/>
      <c r="R67" s="1423"/>
      <c r="S67" s="1623"/>
      <c r="T67" s="1624"/>
      <c r="U67" s="1423"/>
      <c r="V67" s="1423"/>
      <c r="W67" s="1423">
        <v>1500000</v>
      </c>
      <c r="X67" s="1423">
        <v>0</v>
      </c>
      <c r="Y67" s="1423" t="e">
        <f>+V67+W67+X67+#REF!</f>
        <v>#REF!</v>
      </c>
      <c r="Z67" s="1426"/>
      <c r="AA67" s="619"/>
      <c r="AB67" s="487"/>
      <c r="AC67" s="487"/>
      <c r="AD67" s="487"/>
      <c r="AE67" s="487"/>
      <c r="AF67" s="487"/>
      <c r="AG67" s="487"/>
      <c r="AH67" s="487"/>
      <c r="AI67" s="487"/>
      <c r="AJ67" s="487"/>
    </row>
    <row r="68" spans="1:36" s="1" customFormat="1" ht="33" hidden="1" customHeight="1" x14ac:dyDescent="0.2">
      <c r="A68" s="9"/>
      <c r="B68" s="318" t="s">
        <v>11</v>
      </c>
      <c r="C68" s="319" t="s">
        <v>214</v>
      </c>
      <c r="D68" s="320" t="e">
        <f>+Y68/#REF!</f>
        <v>#REF!</v>
      </c>
      <c r="E68" s="318" t="s">
        <v>425</v>
      </c>
      <c r="F68" s="321">
        <v>0</v>
      </c>
      <c r="G68" s="321"/>
      <c r="H68" s="321">
        <v>1</v>
      </c>
      <c r="I68" s="322" t="s">
        <v>585</v>
      </c>
      <c r="J68" s="321"/>
      <c r="K68" s="321"/>
      <c r="L68" s="322"/>
      <c r="M68" s="322"/>
      <c r="N68" s="517"/>
      <c r="O68" s="517"/>
      <c r="P68" s="517"/>
      <c r="Q68" s="517"/>
      <c r="R68" s="517"/>
      <c r="S68" s="517"/>
      <c r="T68" s="517"/>
      <c r="U68" s="517"/>
      <c r="V68" s="517">
        <v>0</v>
      </c>
      <c r="W68" s="517">
        <v>1000000</v>
      </c>
      <c r="X68" s="517">
        <v>0</v>
      </c>
      <c r="Y68" s="517">
        <v>0</v>
      </c>
      <c r="Z68" s="1409"/>
      <c r="AA68" s="619"/>
      <c r="AB68" s="487"/>
      <c r="AC68" s="487"/>
      <c r="AD68" s="487"/>
      <c r="AE68" s="487"/>
      <c r="AF68" s="487"/>
      <c r="AG68" s="487"/>
      <c r="AH68" s="487"/>
      <c r="AI68" s="487"/>
      <c r="AJ68" s="487"/>
    </row>
    <row r="69" spans="1:36" s="1" customFormat="1" ht="15" hidden="1" customHeight="1" x14ac:dyDescent="0.2">
      <c r="A69" s="6" t="s">
        <v>69</v>
      </c>
      <c r="B69" s="372" t="s">
        <v>31</v>
      </c>
      <c r="C69" s="373" t="s">
        <v>9</v>
      </c>
      <c r="D69" s="374" t="e">
        <f>+Y69/#REF!</f>
        <v>#REF!</v>
      </c>
      <c r="E69" s="372"/>
      <c r="F69" s="375"/>
      <c r="G69" s="375"/>
      <c r="H69" s="376"/>
      <c r="I69" s="377"/>
      <c r="J69" s="376"/>
      <c r="K69" s="376"/>
      <c r="L69" s="377"/>
      <c r="M69" s="377"/>
      <c r="N69" s="531"/>
      <c r="O69" s="531"/>
      <c r="P69" s="531"/>
      <c r="Q69" s="531"/>
      <c r="R69" s="531"/>
      <c r="S69" s="531"/>
      <c r="T69" s="531"/>
      <c r="U69" s="531"/>
      <c r="V69" s="531">
        <v>5879175455</v>
      </c>
      <c r="W69" s="531">
        <v>6064869000</v>
      </c>
      <c r="X69" s="531">
        <v>6240329000</v>
      </c>
      <c r="Y69" s="531">
        <f>+Y70+Y77</f>
        <v>16660004</v>
      </c>
      <c r="Z69" s="646"/>
      <c r="AA69" s="503"/>
      <c r="AB69" s="504"/>
      <c r="AC69" s="504"/>
      <c r="AD69" s="504"/>
      <c r="AE69" s="487"/>
      <c r="AF69" s="487"/>
      <c r="AG69" s="487"/>
      <c r="AH69" s="487"/>
      <c r="AI69" s="487"/>
      <c r="AJ69" s="487"/>
    </row>
    <row r="70" spans="1:36" s="1" customFormat="1" ht="15" hidden="1" customHeight="1" x14ac:dyDescent="0.2">
      <c r="A70" s="7" t="s">
        <v>70</v>
      </c>
      <c r="B70" s="378" t="s">
        <v>33</v>
      </c>
      <c r="C70" s="379" t="s">
        <v>679</v>
      </c>
      <c r="D70" s="380" t="e">
        <f>+Y70/#REF!</f>
        <v>#REF!</v>
      </c>
      <c r="E70" s="378"/>
      <c r="F70" s="381"/>
      <c r="G70" s="381"/>
      <c r="H70" s="382"/>
      <c r="I70" s="383"/>
      <c r="J70" s="382"/>
      <c r="K70" s="382"/>
      <c r="L70" s="383"/>
      <c r="M70" s="383"/>
      <c r="N70" s="532"/>
      <c r="O70" s="532"/>
      <c r="P70" s="532"/>
      <c r="Q70" s="532"/>
      <c r="R70" s="532"/>
      <c r="S70" s="532"/>
      <c r="T70" s="532"/>
      <c r="U70" s="532"/>
      <c r="V70" s="532">
        <v>4992200000</v>
      </c>
      <c r="W70" s="532">
        <v>5143406000</v>
      </c>
      <c r="X70" s="532">
        <v>5297103000</v>
      </c>
      <c r="Y70" s="532">
        <f>+Y73</f>
        <v>15611985</v>
      </c>
      <c r="Z70" s="647"/>
      <c r="AA70" s="503"/>
      <c r="AB70" s="504"/>
      <c r="AC70" s="504"/>
      <c r="AD70" s="504"/>
      <c r="AE70" s="487"/>
      <c r="AF70" s="487"/>
      <c r="AG70" s="487"/>
      <c r="AH70" s="487"/>
      <c r="AI70" s="487"/>
      <c r="AJ70" s="487"/>
    </row>
    <row r="71" spans="1:36" s="1" customFormat="1" ht="42.75" hidden="1" customHeight="1" x14ac:dyDescent="0.2">
      <c r="A71" s="9"/>
      <c r="B71" s="384" t="s">
        <v>20</v>
      </c>
      <c r="C71" s="385" t="s">
        <v>426</v>
      </c>
      <c r="D71" s="386" t="e">
        <f>+Y71/#REF!</f>
        <v>#REF!</v>
      </c>
      <c r="E71" s="387" t="s">
        <v>427</v>
      </c>
      <c r="F71" s="388">
        <v>0.96</v>
      </c>
      <c r="G71" s="388"/>
      <c r="H71" s="389">
        <v>0.97</v>
      </c>
      <c r="I71" s="1678"/>
      <c r="J71" s="1679"/>
      <c r="K71" s="1679"/>
      <c r="L71" s="1679"/>
      <c r="M71" s="1679"/>
      <c r="N71" s="1679"/>
      <c r="O71" s="1679"/>
      <c r="P71" s="1679"/>
      <c r="Q71" s="1679"/>
      <c r="R71" s="1679"/>
      <c r="S71" s="1679"/>
      <c r="T71" s="1679"/>
      <c r="U71" s="1680"/>
      <c r="V71" s="1410">
        <f>+V70</f>
        <v>4992200000</v>
      </c>
      <c r="W71" s="1410">
        <f>+W70</f>
        <v>5143406000</v>
      </c>
      <c r="X71" s="1410">
        <f>+X70</f>
        <v>5297103000</v>
      </c>
      <c r="Y71" s="1410">
        <f>+Y70</f>
        <v>15611985</v>
      </c>
      <c r="Z71" s="1411" t="s">
        <v>380</v>
      </c>
      <c r="AA71" s="503"/>
      <c r="AB71" s="504"/>
      <c r="AC71" s="504"/>
      <c r="AD71" s="504"/>
      <c r="AE71" s="487"/>
      <c r="AF71" s="487"/>
      <c r="AG71" s="487"/>
      <c r="AH71" s="487"/>
      <c r="AI71" s="487"/>
      <c r="AJ71" s="487"/>
    </row>
    <row r="72" spans="1:36" s="1" customFormat="1" ht="42.75" hidden="1" customHeight="1" x14ac:dyDescent="0.2">
      <c r="A72" s="9"/>
      <c r="B72" s="384" t="s">
        <v>21</v>
      </c>
      <c r="C72" s="385" t="s">
        <v>428</v>
      </c>
      <c r="D72" s="386"/>
      <c r="E72" s="387" t="s">
        <v>429</v>
      </c>
      <c r="F72" s="388">
        <v>1</v>
      </c>
      <c r="G72" s="388"/>
      <c r="H72" s="389">
        <v>1</v>
      </c>
      <c r="I72" s="1681"/>
      <c r="J72" s="1682"/>
      <c r="K72" s="1682"/>
      <c r="L72" s="1682"/>
      <c r="M72" s="1682"/>
      <c r="N72" s="1682"/>
      <c r="O72" s="1682"/>
      <c r="P72" s="1682"/>
      <c r="Q72" s="1682"/>
      <c r="R72" s="1682"/>
      <c r="S72" s="1682"/>
      <c r="T72" s="1682"/>
      <c r="U72" s="1683"/>
      <c r="V72" s="1410"/>
      <c r="W72" s="1410"/>
      <c r="X72" s="1410"/>
      <c r="Y72" s="1410"/>
      <c r="Z72" s="1412"/>
      <c r="AA72" s="503"/>
      <c r="AB72" s="504"/>
      <c r="AC72" s="504"/>
      <c r="AD72" s="504"/>
      <c r="AE72" s="487"/>
      <c r="AF72" s="487"/>
      <c r="AG72" s="487"/>
      <c r="AH72" s="487"/>
      <c r="AI72" s="487"/>
      <c r="AJ72" s="487"/>
    </row>
    <row r="73" spans="1:36" s="1" customFormat="1" ht="15" hidden="1" customHeight="1" x14ac:dyDescent="0.2">
      <c r="A73" s="8" t="s">
        <v>71</v>
      </c>
      <c r="B73" s="1548" t="s">
        <v>37</v>
      </c>
      <c r="C73" s="392" t="s">
        <v>72</v>
      </c>
      <c r="D73" s="393" t="e">
        <f>+Y73/#REF!</f>
        <v>#REF!</v>
      </c>
      <c r="E73" s="391"/>
      <c r="F73" s="394"/>
      <c r="G73" s="394"/>
      <c r="H73" s="395"/>
      <c r="I73" s="396"/>
      <c r="J73" s="395"/>
      <c r="K73" s="395"/>
      <c r="L73" s="396"/>
      <c r="M73" s="396"/>
      <c r="N73" s="534"/>
      <c r="O73" s="534"/>
      <c r="P73" s="534"/>
      <c r="Q73" s="534"/>
      <c r="R73" s="534"/>
      <c r="S73" s="534"/>
      <c r="T73" s="534"/>
      <c r="U73" s="534"/>
      <c r="V73" s="534">
        <v>4992200000</v>
      </c>
      <c r="W73" s="534">
        <v>5143406000</v>
      </c>
      <c r="X73" s="534">
        <v>5297103000</v>
      </c>
      <c r="Y73" s="534">
        <f>+Y74+Y76</f>
        <v>15611985</v>
      </c>
      <c r="Z73" s="648"/>
      <c r="AA73" s="503"/>
      <c r="AB73" s="504"/>
      <c r="AC73" s="504"/>
      <c r="AD73" s="504"/>
      <c r="AE73" s="487"/>
      <c r="AF73" s="487"/>
      <c r="AG73" s="487"/>
      <c r="AH73" s="487"/>
      <c r="AI73" s="487"/>
      <c r="AJ73" s="487"/>
    </row>
    <row r="74" spans="1:36" s="2" customFormat="1" ht="33" hidden="1" customHeight="1" x14ac:dyDescent="0.2">
      <c r="A74" s="9"/>
      <c r="B74" s="1549"/>
      <c r="C74" s="693" t="s">
        <v>680</v>
      </c>
      <c r="D74" s="386" t="e">
        <f>+Y74/#REF!</f>
        <v>#REF!</v>
      </c>
      <c r="E74" s="608" t="s">
        <v>430</v>
      </c>
      <c r="F74" s="389">
        <v>0.95</v>
      </c>
      <c r="G74" s="389">
        <v>0.96</v>
      </c>
      <c r="H74" s="389">
        <v>0.96</v>
      </c>
      <c r="I74" s="1661" t="s">
        <v>632</v>
      </c>
      <c r="J74" s="1663"/>
      <c r="K74" s="389"/>
      <c r="L74" s="390"/>
      <c r="M74" s="390"/>
      <c r="N74" s="1560">
        <v>6099879</v>
      </c>
      <c r="O74" s="1284"/>
      <c r="P74" s="1284"/>
      <c r="Q74" s="1284"/>
      <c r="R74" s="1284"/>
      <c r="S74" s="1567"/>
      <c r="T74" s="1568"/>
      <c r="U74" s="1560">
        <v>9512106</v>
      </c>
      <c r="V74" s="1284"/>
      <c r="W74" s="1284">
        <f>+W73</f>
        <v>5143406000</v>
      </c>
      <c r="X74" s="1284">
        <f>+X73</f>
        <v>5297103000</v>
      </c>
      <c r="Y74" s="1284">
        <f>SUM(N74:U75)</f>
        <v>15611985</v>
      </c>
      <c r="Z74" s="1525" t="s">
        <v>9</v>
      </c>
      <c r="AA74" s="694"/>
      <c r="AB74" s="505"/>
      <c r="AC74" s="505"/>
      <c r="AD74" s="505"/>
      <c r="AE74" s="505"/>
      <c r="AF74" s="505"/>
      <c r="AG74" s="505"/>
      <c r="AH74" s="505"/>
      <c r="AI74" s="505"/>
      <c r="AJ74" s="505"/>
    </row>
    <row r="75" spans="1:36" s="2" customFormat="1" ht="42.75" hidden="1" customHeight="1" x14ac:dyDescent="0.2">
      <c r="A75" s="9"/>
      <c r="B75" s="1549"/>
      <c r="C75" s="608" t="s">
        <v>681</v>
      </c>
      <c r="D75" s="386" t="e">
        <f>+Y75/#REF!</f>
        <v>#REF!</v>
      </c>
      <c r="E75" s="608" t="s">
        <v>354</v>
      </c>
      <c r="F75" s="389">
        <v>1</v>
      </c>
      <c r="G75" s="389">
        <v>1</v>
      </c>
      <c r="H75" s="389">
        <v>1</v>
      </c>
      <c r="I75" s="1662"/>
      <c r="J75" s="1664"/>
      <c r="K75" s="389"/>
      <c r="L75" s="390"/>
      <c r="M75" s="390"/>
      <c r="N75" s="1562"/>
      <c r="O75" s="1285"/>
      <c r="P75" s="1285"/>
      <c r="Q75" s="1285"/>
      <c r="R75" s="1285"/>
      <c r="S75" s="1573"/>
      <c r="T75" s="1574"/>
      <c r="U75" s="1562"/>
      <c r="V75" s="1285"/>
      <c r="W75" s="1285">
        <v>0</v>
      </c>
      <c r="X75" s="1285">
        <v>0</v>
      </c>
      <c r="Y75" s="1285" t="e">
        <f>+V75+W75+X75+#REF!</f>
        <v>#REF!</v>
      </c>
      <c r="Z75" s="1526"/>
      <c r="AA75" s="694"/>
      <c r="AB75" s="505"/>
      <c r="AC75" s="505"/>
      <c r="AD75" s="505"/>
      <c r="AE75" s="505"/>
      <c r="AF75" s="505"/>
      <c r="AG75" s="505"/>
      <c r="AH75" s="505"/>
      <c r="AI75" s="505"/>
      <c r="AJ75" s="505"/>
    </row>
    <row r="76" spans="1:36" s="2" customFormat="1" ht="45.75" hidden="1" customHeight="1" x14ac:dyDescent="0.2">
      <c r="A76" s="370"/>
      <c r="B76" s="1550"/>
      <c r="C76" s="427" t="s">
        <v>682</v>
      </c>
      <c r="D76" s="386" t="e">
        <f>+Y76/#REF!</f>
        <v>#REF!</v>
      </c>
      <c r="E76" s="607" t="s">
        <v>431</v>
      </c>
      <c r="F76" s="695">
        <v>1</v>
      </c>
      <c r="G76" s="695">
        <v>1</v>
      </c>
      <c r="H76" s="397">
        <v>1</v>
      </c>
      <c r="I76" s="696" t="s">
        <v>633</v>
      </c>
      <c r="J76" s="397"/>
      <c r="K76" s="397"/>
      <c r="L76" s="510"/>
      <c r="M76" s="510"/>
      <c r="O76" s="606"/>
      <c r="P76" s="606"/>
      <c r="Q76" s="606"/>
      <c r="R76" s="606"/>
      <c r="S76" s="1575"/>
      <c r="T76" s="1576"/>
      <c r="U76" s="606"/>
      <c r="V76" s="606">
        <v>0</v>
      </c>
      <c r="W76" s="606">
        <v>0</v>
      </c>
      <c r="X76" s="606">
        <v>0</v>
      </c>
      <c r="Y76" s="606">
        <f>+U76+S76+Q76+P76+O76+N76</f>
        <v>0</v>
      </c>
      <c r="Z76" s="1527"/>
      <c r="AA76" s="697"/>
      <c r="AB76" s="505"/>
      <c r="AC76" s="505"/>
      <c r="AD76" s="505"/>
      <c r="AE76" s="505"/>
      <c r="AF76" s="505"/>
      <c r="AG76" s="505"/>
      <c r="AH76" s="505"/>
      <c r="AI76" s="505"/>
      <c r="AJ76" s="505"/>
    </row>
    <row r="77" spans="1:36" s="1" customFormat="1" ht="15" hidden="1" customHeight="1" x14ac:dyDescent="0.2">
      <c r="A77" s="7" t="s">
        <v>79</v>
      </c>
      <c r="B77" s="378" t="s">
        <v>33</v>
      </c>
      <c r="C77" s="379" t="s">
        <v>220</v>
      </c>
      <c r="D77" s="380" t="e">
        <f>+Y77/#REF!</f>
        <v>#REF!</v>
      </c>
      <c r="E77" s="378"/>
      <c r="F77" s="381"/>
      <c r="G77" s="381"/>
      <c r="H77" s="382"/>
      <c r="I77" s="383"/>
      <c r="J77" s="382"/>
      <c r="K77" s="382"/>
      <c r="L77" s="383"/>
      <c r="M77" s="383"/>
      <c r="N77" s="532"/>
      <c r="O77" s="532"/>
      <c r="P77" s="532"/>
      <c r="Q77" s="532"/>
      <c r="R77" s="532"/>
      <c r="S77" s="532"/>
      <c r="T77" s="532"/>
      <c r="U77" s="532"/>
      <c r="V77" s="532">
        <v>886975455</v>
      </c>
      <c r="W77" s="532">
        <v>921463000</v>
      </c>
      <c r="X77" s="532">
        <v>943226000</v>
      </c>
      <c r="Y77" s="532">
        <f>+Y113</f>
        <v>1048019</v>
      </c>
      <c r="Z77" s="647"/>
      <c r="AA77" s="503"/>
      <c r="AB77" s="504"/>
      <c r="AC77" s="504"/>
      <c r="AD77" s="504"/>
      <c r="AE77" s="487"/>
      <c r="AF77" s="487"/>
      <c r="AG77" s="487"/>
      <c r="AH77" s="487"/>
      <c r="AI77" s="487"/>
      <c r="AJ77" s="487"/>
    </row>
    <row r="78" spans="1:36" s="1" customFormat="1" ht="51.75" hidden="1" customHeight="1" x14ac:dyDescent="0.2">
      <c r="A78" s="9"/>
      <c r="B78" s="384" t="s">
        <v>21</v>
      </c>
      <c r="C78" s="398" t="s">
        <v>432</v>
      </c>
      <c r="D78" s="386" t="s">
        <v>250</v>
      </c>
      <c r="E78" s="387" t="s">
        <v>251</v>
      </c>
      <c r="F78" s="399" t="s">
        <v>252</v>
      </c>
      <c r="G78" s="399"/>
      <c r="H78" s="400">
        <v>11.2</v>
      </c>
      <c r="I78" s="401"/>
      <c r="J78" s="400"/>
      <c r="K78" s="400"/>
      <c r="L78" s="401"/>
      <c r="M78" s="401"/>
      <c r="N78" s="533"/>
      <c r="O78" s="533"/>
      <c r="P78" s="533"/>
      <c r="Q78" s="606"/>
      <c r="R78" s="533"/>
      <c r="S78" s="533"/>
      <c r="T78" s="533"/>
      <c r="U78" s="533"/>
      <c r="V78" s="1404">
        <v>210000000</v>
      </c>
      <c r="W78" s="1404">
        <f>+W77*$AA78</f>
        <v>218165259.1502659</v>
      </c>
      <c r="X78" s="1404">
        <f>+X77*$AA78</f>
        <v>223317859.4553104</v>
      </c>
      <c r="Y78" s="1404">
        <f>SUM(V78:X91)</f>
        <v>651483118.60557628</v>
      </c>
      <c r="Z78" s="1411" t="s">
        <v>380</v>
      </c>
      <c r="AA78" s="503">
        <f>+V78/V77</f>
        <v>0.23675965193422405</v>
      </c>
      <c r="AB78" s="504"/>
      <c r="AC78" s="504"/>
      <c r="AD78" s="504"/>
      <c r="AE78" s="487"/>
      <c r="AF78" s="487"/>
      <c r="AG78" s="487"/>
      <c r="AH78" s="487"/>
      <c r="AI78" s="487"/>
      <c r="AJ78" s="487"/>
    </row>
    <row r="79" spans="1:36" s="1" customFormat="1" ht="49.5" hidden="1" customHeight="1" x14ac:dyDescent="0.2">
      <c r="A79" s="9"/>
      <c r="B79" s="384" t="s">
        <v>22</v>
      </c>
      <c r="C79" s="398" t="s">
        <v>433</v>
      </c>
      <c r="D79" s="386" t="e">
        <f>+Y79/#REF!</f>
        <v>#REF!</v>
      </c>
      <c r="E79" s="387" t="s">
        <v>253</v>
      </c>
      <c r="F79" s="399" t="s">
        <v>254</v>
      </c>
      <c r="G79" s="399"/>
      <c r="H79" s="402">
        <v>3</v>
      </c>
      <c r="I79" s="403"/>
      <c r="J79" s="402"/>
      <c r="K79" s="402"/>
      <c r="L79" s="403"/>
      <c r="M79" s="403"/>
      <c r="N79" s="533"/>
      <c r="O79" s="533"/>
      <c r="P79" s="533"/>
      <c r="Q79" s="606"/>
      <c r="R79" s="533"/>
      <c r="S79" s="533"/>
      <c r="T79" s="533"/>
      <c r="U79" s="533"/>
      <c r="V79" s="1404"/>
      <c r="W79" s="1404"/>
      <c r="X79" s="1404"/>
      <c r="Y79" s="1404"/>
      <c r="Z79" s="1530"/>
      <c r="AA79" s="503"/>
      <c r="AB79" s="504"/>
      <c r="AC79" s="504"/>
      <c r="AD79" s="504"/>
      <c r="AE79" s="487"/>
      <c r="AF79" s="487"/>
      <c r="AG79" s="487"/>
      <c r="AH79" s="487"/>
      <c r="AI79" s="487"/>
      <c r="AJ79" s="487"/>
    </row>
    <row r="80" spans="1:36" s="1" customFormat="1" ht="45" hidden="1" customHeight="1" x14ac:dyDescent="0.2">
      <c r="A80" s="9"/>
      <c r="B80" s="384" t="s">
        <v>23</v>
      </c>
      <c r="C80" s="404" t="s">
        <v>255</v>
      </c>
      <c r="D80" s="386" t="e">
        <f>+Y80/#REF!</f>
        <v>#REF!</v>
      </c>
      <c r="E80" s="387" t="s">
        <v>256</v>
      </c>
      <c r="F80" s="399" t="s">
        <v>257</v>
      </c>
      <c r="G80" s="399"/>
      <c r="H80" s="397">
        <v>2</v>
      </c>
      <c r="I80" s="405"/>
      <c r="J80" s="397"/>
      <c r="K80" s="397"/>
      <c r="L80" s="510"/>
      <c r="M80" s="510"/>
      <c r="N80" s="533"/>
      <c r="O80" s="533"/>
      <c r="P80" s="533"/>
      <c r="Q80" s="606"/>
      <c r="R80" s="533"/>
      <c r="S80" s="533"/>
      <c r="T80" s="533"/>
      <c r="U80" s="533"/>
      <c r="V80" s="1404"/>
      <c r="W80" s="1404"/>
      <c r="X80" s="1404"/>
      <c r="Y80" s="1404"/>
      <c r="Z80" s="1530"/>
      <c r="AA80" s="503"/>
      <c r="AB80" s="504"/>
      <c r="AC80" s="504"/>
      <c r="AD80" s="504"/>
      <c r="AE80" s="487"/>
      <c r="AF80" s="487"/>
      <c r="AG80" s="487"/>
      <c r="AH80" s="487"/>
      <c r="AI80" s="487"/>
      <c r="AJ80" s="487"/>
    </row>
    <row r="81" spans="1:36" s="1" customFormat="1" ht="33" hidden="1" customHeight="1" x14ac:dyDescent="0.2">
      <c r="A81" s="9"/>
      <c r="B81" s="1218" t="s">
        <v>24</v>
      </c>
      <c r="C81" s="1217" t="s">
        <v>258</v>
      </c>
      <c r="D81" s="386" t="e">
        <f>+Y81/#REF!</f>
        <v>#REF!</v>
      </c>
      <c r="E81" s="387" t="s">
        <v>259</v>
      </c>
      <c r="F81" s="399">
        <v>7.4</v>
      </c>
      <c r="G81" s="399"/>
      <c r="H81" s="400">
        <v>7</v>
      </c>
      <c r="I81" s="401"/>
      <c r="J81" s="400"/>
      <c r="K81" s="400"/>
      <c r="L81" s="401"/>
      <c r="M81" s="401"/>
      <c r="N81" s="533"/>
      <c r="O81" s="533"/>
      <c r="P81" s="533"/>
      <c r="Q81" s="606"/>
      <c r="R81" s="533"/>
      <c r="S81" s="533"/>
      <c r="T81" s="533"/>
      <c r="U81" s="533"/>
      <c r="V81" s="1404"/>
      <c r="W81" s="1404"/>
      <c r="X81" s="1404"/>
      <c r="Y81" s="1404"/>
      <c r="Z81" s="1530"/>
      <c r="AA81" s="503"/>
      <c r="AB81" s="504"/>
      <c r="AC81" s="504"/>
      <c r="AD81" s="504"/>
      <c r="AE81" s="487"/>
      <c r="AF81" s="487"/>
      <c r="AG81" s="487"/>
      <c r="AH81" s="487"/>
      <c r="AI81" s="487"/>
      <c r="AJ81" s="487"/>
    </row>
    <row r="82" spans="1:36" s="1" customFormat="1" ht="33" hidden="1" customHeight="1" x14ac:dyDescent="0.2">
      <c r="A82" s="9"/>
      <c r="B82" s="1218"/>
      <c r="C82" s="1217"/>
      <c r="D82" s="386" t="e">
        <f>+Y82/#REF!</f>
        <v>#REF!</v>
      </c>
      <c r="E82" s="387" t="s">
        <v>260</v>
      </c>
      <c r="F82" s="399">
        <v>10.6</v>
      </c>
      <c r="G82" s="399"/>
      <c r="H82" s="400">
        <v>1.5</v>
      </c>
      <c r="I82" s="401"/>
      <c r="J82" s="400"/>
      <c r="K82" s="400"/>
      <c r="L82" s="401"/>
      <c r="M82" s="401"/>
      <c r="N82" s="533"/>
      <c r="O82" s="533"/>
      <c r="P82" s="533"/>
      <c r="Q82" s="606"/>
      <c r="R82" s="533"/>
      <c r="S82" s="533"/>
      <c r="T82" s="533"/>
      <c r="U82" s="533"/>
      <c r="V82" s="1404"/>
      <c r="W82" s="1404"/>
      <c r="X82" s="1404"/>
      <c r="Y82" s="1404"/>
      <c r="Z82" s="1530"/>
      <c r="AA82" s="503"/>
      <c r="AB82" s="504"/>
      <c r="AC82" s="504"/>
      <c r="AD82" s="504"/>
      <c r="AE82" s="487"/>
      <c r="AF82" s="487"/>
      <c r="AG82" s="487"/>
      <c r="AH82" s="487"/>
      <c r="AI82" s="487"/>
      <c r="AJ82" s="487"/>
    </row>
    <row r="83" spans="1:36" s="1" customFormat="1" ht="33" hidden="1" customHeight="1" x14ac:dyDescent="0.2">
      <c r="A83" s="9"/>
      <c r="B83" s="1218"/>
      <c r="C83" s="1217"/>
      <c r="D83" s="386" t="e">
        <f>+Y83/#REF!</f>
        <v>#REF!</v>
      </c>
      <c r="E83" s="387" t="s">
        <v>261</v>
      </c>
      <c r="F83" s="399">
        <v>10.7</v>
      </c>
      <c r="G83" s="399"/>
      <c r="H83" s="400">
        <v>10.6</v>
      </c>
      <c r="I83" s="401"/>
      <c r="J83" s="400"/>
      <c r="K83" s="400"/>
      <c r="L83" s="401"/>
      <c r="M83" s="401"/>
      <c r="N83" s="533"/>
      <c r="O83" s="533"/>
      <c r="P83" s="533"/>
      <c r="Q83" s="606"/>
      <c r="R83" s="533"/>
      <c r="S83" s="533"/>
      <c r="T83" s="533"/>
      <c r="U83" s="533"/>
      <c r="V83" s="1404"/>
      <c r="W83" s="1404"/>
      <c r="X83" s="1404"/>
      <c r="Y83" s="1404"/>
      <c r="Z83" s="1530"/>
      <c r="AA83" s="503"/>
      <c r="AB83" s="504"/>
      <c r="AC83" s="504"/>
      <c r="AD83" s="504"/>
      <c r="AE83" s="487"/>
      <c r="AF83" s="487"/>
      <c r="AG83" s="487"/>
      <c r="AH83" s="487"/>
      <c r="AI83" s="487"/>
      <c r="AJ83" s="487"/>
    </row>
    <row r="84" spans="1:36" s="1" customFormat="1" ht="33" hidden="1" customHeight="1" x14ac:dyDescent="0.2">
      <c r="A84" s="9"/>
      <c r="B84" s="1218"/>
      <c r="C84" s="1217"/>
      <c r="D84" s="386" t="e">
        <f>+Y84/#REF!</f>
        <v>#REF!</v>
      </c>
      <c r="E84" s="387" t="s">
        <v>262</v>
      </c>
      <c r="F84" s="399">
        <v>2.1</v>
      </c>
      <c r="G84" s="399"/>
      <c r="H84" s="400">
        <v>2</v>
      </c>
      <c r="I84" s="401"/>
      <c r="J84" s="400"/>
      <c r="K84" s="400"/>
      <c r="L84" s="401"/>
      <c r="M84" s="401"/>
      <c r="N84" s="533"/>
      <c r="O84" s="533"/>
      <c r="P84" s="533"/>
      <c r="Q84" s="606"/>
      <c r="R84" s="533"/>
      <c r="S84" s="533"/>
      <c r="T84" s="533"/>
      <c r="U84" s="533"/>
      <c r="V84" s="1404"/>
      <c r="W84" s="1404"/>
      <c r="X84" s="1404"/>
      <c r="Y84" s="1404"/>
      <c r="Z84" s="1530"/>
      <c r="AA84" s="503"/>
      <c r="AB84" s="504"/>
      <c r="AC84" s="504"/>
      <c r="AD84" s="504"/>
      <c r="AE84" s="487"/>
      <c r="AF84" s="487"/>
      <c r="AG84" s="487"/>
      <c r="AH84" s="487"/>
      <c r="AI84" s="487"/>
      <c r="AJ84" s="487"/>
    </row>
    <row r="85" spans="1:36" s="1" customFormat="1" ht="33" hidden="1" customHeight="1" x14ac:dyDescent="0.2">
      <c r="A85" s="9"/>
      <c r="B85" s="1218" t="s">
        <v>25</v>
      </c>
      <c r="C85" s="1217" t="s">
        <v>263</v>
      </c>
      <c r="D85" s="386" t="e">
        <f>+Y85/#REF!</f>
        <v>#REF!</v>
      </c>
      <c r="E85" s="387" t="s">
        <v>259</v>
      </c>
      <c r="F85" s="399">
        <v>3.6</v>
      </c>
      <c r="G85" s="399"/>
      <c r="H85" s="400">
        <v>3.5</v>
      </c>
      <c r="I85" s="401"/>
      <c r="J85" s="400"/>
      <c r="K85" s="400"/>
      <c r="L85" s="401"/>
      <c r="M85" s="401"/>
      <c r="N85" s="533"/>
      <c r="O85" s="533"/>
      <c r="P85" s="533"/>
      <c r="Q85" s="606"/>
      <c r="R85" s="533"/>
      <c r="S85" s="533"/>
      <c r="T85" s="533"/>
      <c r="U85" s="533"/>
      <c r="V85" s="1404"/>
      <c r="W85" s="1404"/>
      <c r="X85" s="1404"/>
      <c r="Y85" s="1404"/>
      <c r="Z85" s="1530"/>
      <c r="AA85" s="503"/>
      <c r="AB85" s="504"/>
      <c r="AC85" s="504"/>
      <c r="AD85" s="504"/>
      <c r="AE85" s="487"/>
      <c r="AF85" s="487"/>
      <c r="AG85" s="487"/>
      <c r="AH85" s="487"/>
      <c r="AI85" s="487"/>
      <c r="AJ85" s="487"/>
    </row>
    <row r="86" spans="1:36" s="1" customFormat="1" ht="33" hidden="1" customHeight="1" x14ac:dyDescent="0.2">
      <c r="A86" s="9"/>
      <c r="B86" s="1218"/>
      <c r="C86" s="1217"/>
      <c r="D86" s="386" t="e">
        <f>+Y86/#REF!</f>
        <v>#REF!</v>
      </c>
      <c r="E86" s="387" t="s">
        <v>261</v>
      </c>
      <c r="F86" s="399">
        <v>13.7</v>
      </c>
      <c r="G86" s="399"/>
      <c r="H86" s="400">
        <v>13.5</v>
      </c>
      <c r="I86" s="401"/>
      <c r="J86" s="400"/>
      <c r="K86" s="400"/>
      <c r="L86" s="401"/>
      <c r="M86" s="401"/>
      <c r="N86" s="533"/>
      <c r="O86" s="533"/>
      <c r="P86" s="533"/>
      <c r="Q86" s="606"/>
      <c r="R86" s="533"/>
      <c r="S86" s="533"/>
      <c r="T86" s="533"/>
      <c r="U86" s="533"/>
      <c r="V86" s="1404"/>
      <c r="W86" s="1404"/>
      <c r="X86" s="1404"/>
      <c r="Y86" s="1404"/>
      <c r="Z86" s="1530"/>
      <c r="AA86" s="503"/>
      <c r="AB86" s="504"/>
      <c r="AC86" s="504"/>
      <c r="AD86" s="504"/>
      <c r="AE86" s="487"/>
      <c r="AF86" s="487"/>
      <c r="AG86" s="487"/>
      <c r="AH86" s="487"/>
      <c r="AI86" s="487"/>
      <c r="AJ86" s="487"/>
    </row>
    <row r="87" spans="1:36" s="1" customFormat="1" ht="33" hidden="1" customHeight="1" x14ac:dyDescent="0.2">
      <c r="A87" s="9"/>
      <c r="B87" s="1218"/>
      <c r="C87" s="1217"/>
      <c r="D87" s="386" t="e">
        <f>+Y87/#REF!</f>
        <v>#REF!</v>
      </c>
      <c r="E87" s="387" t="s">
        <v>260</v>
      </c>
      <c r="F87" s="399">
        <v>8.3000000000000007</v>
      </c>
      <c r="G87" s="399"/>
      <c r="H87" s="402">
        <v>8.1999999999999993</v>
      </c>
      <c r="I87" s="403"/>
      <c r="J87" s="402"/>
      <c r="K87" s="402"/>
      <c r="L87" s="403"/>
      <c r="M87" s="403"/>
      <c r="N87" s="533"/>
      <c r="O87" s="533"/>
      <c r="P87" s="533"/>
      <c r="Q87" s="606"/>
      <c r="R87" s="533"/>
      <c r="S87" s="533"/>
      <c r="T87" s="533"/>
      <c r="U87" s="533"/>
      <c r="V87" s="1404"/>
      <c r="W87" s="1404"/>
      <c r="X87" s="1404"/>
      <c r="Y87" s="1404"/>
      <c r="Z87" s="1530"/>
      <c r="AA87" s="503"/>
      <c r="AB87" s="504"/>
      <c r="AC87" s="504"/>
      <c r="AD87" s="504"/>
      <c r="AE87" s="487"/>
      <c r="AF87" s="487"/>
      <c r="AG87" s="487"/>
      <c r="AH87" s="487"/>
      <c r="AI87" s="487"/>
      <c r="AJ87" s="487"/>
    </row>
    <row r="88" spans="1:36" s="1" customFormat="1" ht="33" hidden="1" customHeight="1" x14ac:dyDescent="0.2">
      <c r="A88" s="9"/>
      <c r="B88" s="387" t="s">
        <v>26</v>
      </c>
      <c r="C88" s="404" t="s">
        <v>434</v>
      </c>
      <c r="D88" s="386" t="e">
        <f>+Y88/#REF!</f>
        <v>#REF!</v>
      </c>
      <c r="E88" s="387" t="s">
        <v>435</v>
      </c>
      <c r="F88" s="399">
        <v>1</v>
      </c>
      <c r="G88" s="399"/>
      <c r="H88" s="406">
        <v>1</v>
      </c>
      <c r="I88" s="407"/>
      <c r="J88" s="406"/>
      <c r="K88" s="406"/>
      <c r="L88" s="407"/>
      <c r="M88" s="407"/>
      <c r="N88" s="533"/>
      <c r="O88" s="533"/>
      <c r="P88" s="533"/>
      <c r="Q88" s="606"/>
      <c r="R88" s="533"/>
      <c r="S88" s="533"/>
      <c r="T88" s="533"/>
      <c r="U88" s="533"/>
      <c r="V88" s="1404"/>
      <c r="W88" s="1404"/>
      <c r="X88" s="1404"/>
      <c r="Y88" s="1404"/>
      <c r="Z88" s="1530"/>
      <c r="AA88" s="503"/>
      <c r="AB88" s="504"/>
      <c r="AC88" s="504"/>
      <c r="AD88" s="504"/>
      <c r="AE88" s="487"/>
      <c r="AF88" s="487"/>
      <c r="AG88" s="487"/>
      <c r="AH88" s="487"/>
      <c r="AI88" s="487"/>
      <c r="AJ88" s="487"/>
    </row>
    <row r="89" spans="1:36" s="1" customFormat="1" ht="30" hidden="1" customHeight="1" x14ac:dyDescent="0.2">
      <c r="A89" s="9"/>
      <c r="B89" s="1218" t="s">
        <v>27</v>
      </c>
      <c r="C89" s="1217" t="s">
        <v>264</v>
      </c>
      <c r="D89" s="386" t="e">
        <f>+Y89/#REF!</f>
        <v>#REF!</v>
      </c>
      <c r="E89" s="387" t="s">
        <v>265</v>
      </c>
      <c r="F89" s="399">
        <v>34.4</v>
      </c>
      <c r="G89" s="399"/>
      <c r="H89" s="400">
        <v>34</v>
      </c>
      <c r="I89" s="401"/>
      <c r="J89" s="400"/>
      <c r="K89" s="400"/>
      <c r="L89" s="401"/>
      <c r="M89" s="401"/>
      <c r="N89" s="533"/>
      <c r="O89" s="533"/>
      <c r="P89" s="533"/>
      <c r="Q89" s="606"/>
      <c r="R89" s="533"/>
      <c r="S89" s="533"/>
      <c r="T89" s="533"/>
      <c r="U89" s="533"/>
      <c r="V89" s="1404"/>
      <c r="W89" s="1404"/>
      <c r="X89" s="1404"/>
      <c r="Y89" s="1404"/>
      <c r="Z89" s="1530"/>
      <c r="AA89" s="503"/>
      <c r="AB89" s="504"/>
      <c r="AC89" s="504"/>
      <c r="AD89" s="504"/>
      <c r="AE89" s="487"/>
      <c r="AF89" s="487"/>
      <c r="AG89" s="487"/>
      <c r="AH89" s="487"/>
      <c r="AI89" s="487"/>
      <c r="AJ89" s="487"/>
    </row>
    <row r="90" spans="1:36" s="1" customFormat="1" ht="15" hidden="1" customHeight="1" x14ac:dyDescent="0.2">
      <c r="A90" s="9"/>
      <c r="B90" s="1218"/>
      <c r="C90" s="1217"/>
      <c r="D90" s="386" t="e">
        <f>+Y90/#REF!</f>
        <v>#REF!</v>
      </c>
      <c r="E90" s="387" t="s">
        <v>266</v>
      </c>
      <c r="F90" s="399">
        <v>17.2</v>
      </c>
      <c r="G90" s="399"/>
      <c r="H90" s="400">
        <v>16.5</v>
      </c>
      <c r="I90" s="401"/>
      <c r="J90" s="400"/>
      <c r="K90" s="400"/>
      <c r="L90" s="401"/>
      <c r="M90" s="401"/>
      <c r="N90" s="533"/>
      <c r="O90" s="533"/>
      <c r="P90" s="533"/>
      <c r="Q90" s="606"/>
      <c r="R90" s="533"/>
      <c r="S90" s="533"/>
      <c r="T90" s="533"/>
      <c r="U90" s="533"/>
      <c r="V90" s="1404"/>
      <c r="W90" s="1404"/>
      <c r="X90" s="1404"/>
      <c r="Y90" s="1404"/>
      <c r="Z90" s="1530"/>
      <c r="AA90" s="503"/>
      <c r="AB90" s="504"/>
      <c r="AC90" s="504"/>
      <c r="AD90" s="504"/>
      <c r="AE90" s="487"/>
      <c r="AF90" s="487"/>
      <c r="AG90" s="487"/>
      <c r="AH90" s="487"/>
      <c r="AI90" s="487"/>
      <c r="AJ90" s="487"/>
    </row>
    <row r="91" spans="1:36" s="1" customFormat="1" ht="15" hidden="1" customHeight="1" x14ac:dyDescent="0.2">
      <c r="A91" s="9"/>
      <c r="B91" s="1218"/>
      <c r="C91" s="1217"/>
      <c r="D91" s="386" t="e">
        <f>+Y91/#REF!</f>
        <v>#REF!</v>
      </c>
      <c r="E91" s="387" t="s">
        <v>267</v>
      </c>
      <c r="F91" s="399">
        <v>9.5</v>
      </c>
      <c r="G91" s="399"/>
      <c r="H91" s="400">
        <v>9.1999999999999993</v>
      </c>
      <c r="I91" s="401"/>
      <c r="J91" s="400"/>
      <c r="K91" s="400"/>
      <c r="L91" s="401"/>
      <c r="M91" s="401"/>
      <c r="N91" s="533"/>
      <c r="O91" s="533"/>
      <c r="P91" s="533"/>
      <c r="Q91" s="606"/>
      <c r="R91" s="533"/>
      <c r="S91" s="533"/>
      <c r="T91" s="533"/>
      <c r="U91" s="533"/>
      <c r="V91" s="1404"/>
      <c r="W91" s="1404"/>
      <c r="X91" s="1404"/>
      <c r="Y91" s="1404"/>
      <c r="Z91" s="1530"/>
      <c r="AA91" s="503"/>
      <c r="AB91" s="504"/>
      <c r="AC91" s="504"/>
      <c r="AD91" s="504"/>
      <c r="AE91" s="487"/>
      <c r="AF91" s="487"/>
      <c r="AG91" s="487"/>
      <c r="AH91" s="487"/>
      <c r="AI91" s="487"/>
      <c r="AJ91" s="487"/>
    </row>
    <row r="92" spans="1:36" s="1" customFormat="1" ht="51" hidden="1" customHeight="1" x14ac:dyDescent="0.2">
      <c r="A92" s="9"/>
      <c r="B92" s="387" t="s">
        <v>28</v>
      </c>
      <c r="C92" s="404" t="s">
        <v>436</v>
      </c>
      <c r="D92" s="386" t="s">
        <v>250</v>
      </c>
      <c r="E92" s="387" t="s">
        <v>437</v>
      </c>
      <c r="F92" s="399">
        <v>95</v>
      </c>
      <c r="G92" s="399"/>
      <c r="H92" s="408">
        <v>0.95</v>
      </c>
      <c r="I92" s="409"/>
      <c r="J92" s="408"/>
      <c r="K92" s="408"/>
      <c r="L92" s="409"/>
      <c r="M92" s="409"/>
      <c r="N92" s="533"/>
      <c r="O92" s="533"/>
      <c r="P92" s="533"/>
      <c r="Q92" s="606"/>
      <c r="R92" s="533"/>
      <c r="S92" s="533"/>
      <c r="T92" s="533"/>
      <c r="U92" s="533"/>
      <c r="V92" s="533">
        <v>100000000</v>
      </c>
      <c r="W92" s="533">
        <f>+W77*$AA92</f>
        <v>103888218.64298376</v>
      </c>
      <c r="X92" s="533">
        <f>+X77*$AA92</f>
        <v>106341837.8358621</v>
      </c>
      <c r="Y92" s="533">
        <f>SUM(V92:X92)</f>
        <v>310230056.47884583</v>
      </c>
      <c r="Z92" s="1530"/>
      <c r="AA92" s="503">
        <f>+V92/V77</f>
        <v>0.11274269139724954</v>
      </c>
      <c r="AB92" s="504"/>
      <c r="AC92" s="504"/>
      <c r="AD92" s="504"/>
      <c r="AE92" s="487"/>
      <c r="AF92" s="487"/>
      <c r="AG92" s="487"/>
      <c r="AH92" s="487"/>
      <c r="AI92" s="487"/>
      <c r="AJ92" s="487"/>
    </row>
    <row r="93" spans="1:36" s="1" customFormat="1" ht="46.5" hidden="1" customHeight="1" x14ac:dyDescent="0.2">
      <c r="A93" s="9"/>
      <c r="B93" s="1218" t="s">
        <v>73</v>
      </c>
      <c r="C93" s="1217" t="s">
        <v>268</v>
      </c>
      <c r="D93" s="386" t="e">
        <f>+Y93/#REF!</f>
        <v>#REF!</v>
      </c>
      <c r="E93" s="387" t="s">
        <v>269</v>
      </c>
      <c r="F93" s="399" t="s">
        <v>270</v>
      </c>
      <c r="G93" s="399"/>
      <c r="H93" s="397">
        <v>0</v>
      </c>
      <c r="I93" s="405"/>
      <c r="J93" s="397"/>
      <c r="K93" s="397"/>
      <c r="L93" s="510"/>
      <c r="M93" s="510"/>
      <c r="N93" s="533"/>
      <c r="O93" s="533"/>
      <c r="P93" s="533"/>
      <c r="Q93" s="606"/>
      <c r="R93" s="533"/>
      <c r="S93" s="533"/>
      <c r="T93" s="533"/>
      <c r="U93" s="533"/>
      <c r="V93" s="1404">
        <v>201000000</v>
      </c>
      <c r="W93" s="1404">
        <f>+W77*$AA93</f>
        <v>208815319.47239736</v>
      </c>
      <c r="X93" s="1404">
        <f>+X77*$AA93</f>
        <v>213747094.05008283</v>
      </c>
      <c r="Y93" s="1404">
        <f>SUM(V93:X100)</f>
        <v>623562413.52248013</v>
      </c>
      <c r="Z93" s="1530"/>
      <c r="AA93" s="503">
        <f>+V93/V77</f>
        <v>0.22661280970847159</v>
      </c>
      <c r="AB93" s="504"/>
      <c r="AC93" s="504"/>
      <c r="AD93" s="504"/>
      <c r="AE93" s="487"/>
      <c r="AF93" s="487"/>
      <c r="AG93" s="487"/>
      <c r="AH93" s="487"/>
      <c r="AI93" s="487"/>
      <c r="AJ93" s="487"/>
    </row>
    <row r="94" spans="1:36" s="1" customFormat="1" ht="33" hidden="1" customHeight="1" x14ac:dyDescent="0.2">
      <c r="A94" s="9"/>
      <c r="B94" s="1218"/>
      <c r="C94" s="1217"/>
      <c r="D94" s="386" t="e">
        <f>+Y94/#REF!</f>
        <v>#REF!</v>
      </c>
      <c r="E94" s="387" t="s">
        <v>271</v>
      </c>
      <c r="F94" s="399" t="s">
        <v>272</v>
      </c>
      <c r="G94" s="399"/>
      <c r="H94" s="402">
        <v>24</v>
      </c>
      <c r="I94" s="403"/>
      <c r="J94" s="402"/>
      <c r="K94" s="402"/>
      <c r="L94" s="403"/>
      <c r="M94" s="403"/>
      <c r="N94" s="533"/>
      <c r="O94" s="533"/>
      <c r="P94" s="533"/>
      <c r="Q94" s="606"/>
      <c r="R94" s="533"/>
      <c r="S94" s="533"/>
      <c r="T94" s="533"/>
      <c r="U94" s="533"/>
      <c r="V94" s="1404"/>
      <c r="W94" s="1404"/>
      <c r="X94" s="1404"/>
      <c r="Y94" s="1404"/>
      <c r="Z94" s="1530"/>
      <c r="AA94" s="503"/>
      <c r="AB94" s="504"/>
      <c r="AC94" s="504"/>
      <c r="AD94" s="504"/>
      <c r="AE94" s="487"/>
      <c r="AF94" s="487"/>
      <c r="AG94" s="487"/>
      <c r="AH94" s="487"/>
      <c r="AI94" s="487"/>
      <c r="AJ94" s="487"/>
    </row>
    <row r="95" spans="1:36" s="1" customFormat="1" ht="47.25" hidden="1" customHeight="1" x14ac:dyDescent="0.2">
      <c r="A95" s="9"/>
      <c r="B95" s="1218"/>
      <c r="C95" s="1217"/>
      <c r="D95" s="386" t="e">
        <f>+Y95/#REF!</f>
        <v>#REF!</v>
      </c>
      <c r="E95" s="387" t="s">
        <v>273</v>
      </c>
      <c r="F95" s="399" t="s">
        <v>274</v>
      </c>
      <c r="G95" s="399"/>
      <c r="H95" s="410">
        <v>0.19</v>
      </c>
      <c r="I95" s="411"/>
      <c r="J95" s="410"/>
      <c r="K95" s="410"/>
      <c r="L95" s="411"/>
      <c r="M95" s="411"/>
      <c r="N95" s="533"/>
      <c r="O95" s="533"/>
      <c r="P95" s="533"/>
      <c r="Q95" s="606"/>
      <c r="R95" s="533"/>
      <c r="S95" s="533"/>
      <c r="T95" s="533"/>
      <c r="U95" s="533"/>
      <c r="V95" s="1404"/>
      <c r="W95" s="1404"/>
      <c r="X95" s="1404"/>
      <c r="Y95" s="1404"/>
      <c r="Z95" s="1530"/>
      <c r="AA95" s="503"/>
      <c r="AB95" s="504"/>
      <c r="AC95" s="504"/>
      <c r="AD95" s="504"/>
      <c r="AE95" s="487"/>
      <c r="AF95" s="487"/>
      <c r="AG95" s="487"/>
      <c r="AH95" s="487"/>
      <c r="AI95" s="487"/>
      <c r="AJ95" s="487"/>
    </row>
    <row r="96" spans="1:36" s="1" customFormat="1" ht="47.25" hidden="1" customHeight="1" x14ac:dyDescent="0.2">
      <c r="A96" s="9"/>
      <c r="B96" s="1218"/>
      <c r="C96" s="1217"/>
      <c r="D96" s="386" t="e">
        <f>+Y96/#REF!</f>
        <v>#REF!</v>
      </c>
      <c r="E96" s="387" t="s">
        <v>275</v>
      </c>
      <c r="F96" s="399" t="s">
        <v>274</v>
      </c>
      <c r="G96" s="399"/>
      <c r="H96" s="389">
        <v>0.19</v>
      </c>
      <c r="I96" s="390"/>
      <c r="J96" s="389"/>
      <c r="K96" s="389"/>
      <c r="L96" s="390"/>
      <c r="M96" s="390"/>
      <c r="N96" s="533"/>
      <c r="O96" s="533"/>
      <c r="P96" s="533"/>
      <c r="Q96" s="606"/>
      <c r="R96" s="533"/>
      <c r="S96" s="533"/>
      <c r="T96" s="533"/>
      <c r="U96" s="533"/>
      <c r="V96" s="1404"/>
      <c r="W96" s="1404"/>
      <c r="X96" s="1404"/>
      <c r="Y96" s="1404"/>
      <c r="Z96" s="1530"/>
      <c r="AA96" s="503"/>
      <c r="AB96" s="504"/>
      <c r="AC96" s="504"/>
      <c r="AD96" s="504"/>
      <c r="AE96" s="487"/>
      <c r="AF96" s="487"/>
      <c r="AG96" s="487"/>
      <c r="AH96" s="487"/>
      <c r="AI96" s="487"/>
      <c r="AJ96" s="487"/>
    </row>
    <row r="97" spans="1:36" s="1" customFormat="1" ht="46.5" hidden="1" customHeight="1" x14ac:dyDescent="0.2">
      <c r="A97" s="9"/>
      <c r="B97" s="1218"/>
      <c r="C97" s="1217"/>
      <c r="D97" s="386" t="e">
        <f>+Y97/#REF!</f>
        <v>#REF!</v>
      </c>
      <c r="E97" s="387" t="s">
        <v>276</v>
      </c>
      <c r="F97" s="399" t="s">
        <v>277</v>
      </c>
      <c r="G97" s="399"/>
      <c r="H97" s="402">
        <v>0.5</v>
      </c>
      <c r="I97" s="403"/>
      <c r="J97" s="402"/>
      <c r="K97" s="402"/>
      <c r="L97" s="403"/>
      <c r="M97" s="403"/>
      <c r="N97" s="533"/>
      <c r="O97" s="533"/>
      <c r="P97" s="533"/>
      <c r="Q97" s="606"/>
      <c r="R97" s="533"/>
      <c r="S97" s="533"/>
      <c r="T97" s="533"/>
      <c r="U97" s="533"/>
      <c r="V97" s="1404"/>
      <c r="W97" s="1404"/>
      <c r="X97" s="1404"/>
      <c r="Y97" s="1404"/>
      <c r="Z97" s="1530"/>
      <c r="AA97" s="503"/>
      <c r="AB97" s="504"/>
      <c r="AC97" s="504"/>
      <c r="AD97" s="504"/>
      <c r="AE97" s="487"/>
      <c r="AF97" s="487"/>
      <c r="AG97" s="487"/>
      <c r="AH97" s="487"/>
      <c r="AI97" s="487"/>
      <c r="AJ97" s="487"/>
    </row>
    <row r="98" spans="1:36" s="1" customFormat="1" ht="78" hidden="1" customHeight="1" x14ac:dyDescent="0.2">
      <c r="A98" s="9"/>
      <c r="B98" s="1218"/>
      <c r="C98" s="1217"/>
      <c r="D98" s="386" t="e">
        <f>+Y98/#REF!</f>
        <v>#REF!</v>
      </c>
      <c r="E98" s="387" t="s">
        <v>278</v>
      </c>
      <c r="F98" s="399" t="s">
        <v>279</v>
      </c>
      <c r="G98" s="399"/>
      <c r="H98" s="397">
        <v>120</v>
      </c>
      <c r="I98" s="405"/>
      <c r="J98" s="397"/>
      <c r="K98" s="397"/>
      <c r="L98" s="510"/>
      <c r="M98" s="510"/>
      <c r="N98" s="533"/>
      <c r="O98" s="533"/>
      <c r="P98" s="533"/>
      <c r="Q98" s="606"/>
      <c r="R98" s="533"/>
      <c r="S98" s="533"/>
      <c r="T98" s="533"/>
      <c r="U98" s="533"/>
      <c r="V98" s="1404"/>
      <c r="W98" s="1404"/>
      <c r="X98" s="1404"/>
      <c r="Y98" s="1404"/>
      <c r="Z98" s="1530"/>
      <c r="AA98" s="503"/>
      <c r="AB98" s="504"/>
      <c r="AC98" s="504"/>
      <c r="AD98" s="504"/>
      <c r="AE98" s="487"/>
      <c r="AF98" s="487"/>
      <c r="AG98" s="487"/>
      <c r="AH98" s="487"/>
      <c r="AI98" s="487"/>
      <c r="AJ98" s="487"/>
    </row>
    <row r="99" spans="1:36" s="1" customFormat="1" ht="78.75" hidden="1" customHeight="1" x14ac:dyDescent="0.2">
      <c r="A99" s="9"/>
      <c r="B99" s="1218"/>
      <c r="C99" s="1217"/>
      <c r="D99" s="386" t="e">
        <f>+Y99/#REF!</f>
        <v>#REF!</v>
      </c>
      <c r="E99" s="412" t="s">
        <v>280</v>
      </c>
      <c r="F99" s="399" t="s">
        <v>281</v>
      </c>
      <c r="G99" s="399"/>
      <c r="H99" s="397">
        <v>2</v>
      </c>
      <c r="I99" s="405"/>
      <c r="J99" s="397"/>
      <c r="K99" s="397"/>
      <c r="L99" s="510"/>
      <c r="M99" s="510"/>
      <c r="N99" s="533"/>
      <c r="O99" s="533"/>
      <c r="P99" s="533"/>
      <c r="Q99" s="606"/>
      <c r="R99" s="533"/>
      <c r="S99" s="533"/>
      <c r="T99" s="533"/>
      <c r="U99" s="533"/>
      <c r="V99" s="1404"/>
      <c r="W99" s="1404"/>
      <c r="X99" s="1404"/>
      <c r="Y99" s="1404"/>
      <c r="Z99" s="1530"/>
      <c r="AA99" s="503"/>
      <c r="AB99" s="504"/>
      <c r="AC99" s="504"/>
      <c r="AD99" s="504"/>
      <c r="AE99" s="487"/>
      <c r="AF99" s="487"/>
      <c r="AG99" s="487"/>
      <c r="AH99" s="487"/>
      <c r="AI99" s="487"/>
      <c r="AJ99" s="487"/>
    </row>
    <row r="100" spans="1:36" s="1" customFormat="1" ht="60" hidden="1" customHeight="1" x14ac:dyDescent="0.2">
      <c r="A100" s="9"/>
      <c r="B100" s="1218"/>
      <c r="C100" s="1217"/>
      <c r="D100" s="386" t="e">
        <f>+Y100/#REF!</f>
        <v>#REF!</v>
      </c>
      <c r="E100" s="387" t="s">
        <v>438</v>
      </c>
      <c r="F100" s="399" t="s">
        <v>282</v>
      </c>
      <c r="G100" s="399"/>
      <c r="H100" s="400">
        <v>0.8</v>
      </c>
      <c r="I100" s="401"/>
      <c r="J100" s="400"/>
      <c r="K100" s="400"/>
      <c r="L100" s="401"/>
      <c r="M100" s="401"/>
      <c r="N100" s="533"/>
      <c r="O100" s="533"/>
      <c r="P100" s="533"/>
      <c r="Q100" s="606"/>
      <c r="R100" s="533"/>
      <c r="S100" s="533"/>
      <c r="T100" s="533"/>
      <c r="U100" s="533"/>
      <c r="V100" s="1404"/>
      <c r="W100" s="1404"/>
      <c r="X100" s="1404"/>
      <c r="Y100" s="1404"/>
      <c r="Z100" s="1530"/>
      <c r="AA100" s="503"/>
      <c r="AB100" s="504"/>
      <c r="AC100" s="504"/>
      <c r="AD100" s="504"/>
      <c r="AE100" s="487"/>
      <c r="AF100" s="487"/>
      <c r="AG100" s="487"/>
      <c r="AH100" s="487"/>
      <c r="AI100" s="487"/>
      <c r="AJ100" s="487"/>
    </row>
    <row r="101" spans="1:36" s="1" customFormat="1" ht="33" hidden="1" customHeight="1" x14ac:dyDescent="0.2">
      <c r="A101" s="9"/>
      <c r="B101" s="1551" t="s">
        <v>74</v>
      </c>
      <c r="C101" s="1535" t="s">
        <v>283</v>
      </c>
      <c r="D101" s="386" t="e">
        <f>+Y101/#REF!</f>
        <v>#REF!</v>
      </c>
      <c r="E101" s="387" t="s">
        <v>284</v>
      </c>
      <c r="F101" s="399">
        <v>1</v>
      </c>
      <c r="G101" s="399"/>
      <c r="H101" s="399">
        <v>1</v>
      </c>
      <c r="I101" s="413"/>
      <c r="J101" s="399"/>
      <c r="K101" s="399"/>
      <c r="L101" s="511"/>
      <c r="M101" s="511"/>
      <c r="N101" s="535"/>
      <c r="O101" s="535"/>
      <c r="P101" s="535"/>
      <c r="Q101" s="535"/>
      <c r="R101" s="535"/>
      <c r="S101" s="535"/>
      <c r="T101" s="535"/>
      <c r="U101" s="535"/>
      <c r="V101" s="1404">
        <v>100000000</v>
      </c>
      <c r="W101" s="1404">
        <f>+(V101/V77)*W77</f>
        <v>103888218.64298376</v>
      </c>
      <c r="X101" s="1404">
        <f>+(W101/W77)*X77</f>
        <v>106341837.83586212</v>
      </c>
      <c r="Y101" s="1404" t="e">
        <f>+V101+W101+X101+#REF!</f>
        <v>#REF!</v>
      </c>
      <c r="Z101" s="1530"/>
      <c r="AA101" s="503">
        <f>+V101/V77</f>
        <v>0.11274269139724954</v>
      </c>
      <c r="AB101" s="504"/>
      <c r="AC101" s="504"/>
      <c r="AD101" s="504"/>
      <c r="AE101" s="487"/>
      <c r="AF101" s="487"/>
      <c r="AG101" s="487"/>
      <c r="AH101" s="487"/>
      <c r="AI101" s="487"/>
      <c r="AJ101" s="487"/>
    </row>
    <row r="102" spans="1:36" s="1" customFormat="1" ht="33" hidden="1" customHeight="1" x14ac:dyDescent="0.2">
      <c r="A102" s="9"/>
      <c r="B102" s="1551"/>
      <c r="C102" s="1535"/>
      <c r="D102" s="386" t="e">
        <f>+Y102/#REF!</f>
        <v>#REF!</v>
      </c>
      <c r="E102" s="387" t="s">
        <v>286</v>
      </c>
      <c r="F102" s="399">
        <v>18</v>
      </c>
      <c r="G102" s="399"/>
      <c r="H102" s="397">
        <v>18</v>
      </c>
      <c r="I102" s="405"/>
      <c r="J102" s="397"/>
      <c r="K102" s="397"/>
      <c r="L102" s="510"/>
      <c r="M102" s="510"/>
      <c r="N102" s="533"/>
      <c r="O102" s="533"/>
      <c r="P102" s="533"/>
      <c r="Q102" s="606"/>
      <c r="R102" s="533"/>
      <c r="S102" s="533"/>
      <c r="T102" s="533"/>
      <c r="U102" s="533"/>
      <c r="V102" s="1404"/>
      <c r="W102" s="1404"/>
      <c r="X102" s="1404"/>
      <c r="Y102" s="1404" t="e">
        <f>+V101+W102+X102+#REF!</f>
        <v>#REF!</v>
      </c>
      <c r="Z102" s="1530"/>
      <c r="AA102" s="503"/>
      <c r="AB102" s="504"/>
      <c r="AC102" s="504"/>
      <c r="AD102" s="504"/>
      <c r="AE102" s="487"/>
      <c r="AF102" s="487"/>
      <c r="AG102" s="487"/>
      <c r="AH102" s="487"/>
      <c r="AI102" s="487"/>
      <c r="AJ102" s="487"/>
    </row>
    <row r="103" spans="1:36" s="1" customFormat="1" ht="33" hidden="1" customHeight="1" x14ac:dyDescent="0.2">
      <c r="A103" s="9"/>
      <c r="B103" s="387" t="s">
        <v>75</v>
      </c>
      <c r="C103" s="404" t="s">
        <v>439</v>
      </c>
      <c r="D103" s="386" t="e">
        <f>+Y103/#REF!</f>
        <v>#DIV/0!</v>
      </c>
      <c r="E103" s="387" t="s">
        <v>440</v>
      </c>
      <c r="F103" s="414">
        <v>0.42</v>
      </c>
      <c r="G103" s="414"/>
      <c r="H103" s="397">
        <v>45</v>
      </c>
      <c r="I103" s="405"/>
      <c r="J103" s="397"/>
      <c r="K103" s="397"/>
      <c r="L103" s="510"/>
      <c r="M103" s="510"/>
      <c r="N103" s="533"/>
      <c r="O103" s="533"/>
      <c r="P103" s="533"/>
      <c r="Q103" s="606"/>
      <c r="R103" s="533"/>
      <c r="S103" s="533"/>
      <c r="T103" s="533"/>
      <c r="U103" s="533"/>
      <c r="V103" s="1404">
        <v>80000000</v>
      </c>
      <c r="W103" s="1404" t="e">
        <f>+(V103/$V$79)*$W$79</f>
        <v>#DIV/0!</v>
      </c>
      <c r="X103" s="1404" t="e">
        <f>+(W103/W77)*X77</f>
        <v>#DIV/0!</v>
      </c>
      <c r="Y103" s="1404" t="e">
        <f>+V103+W103+X103+#REF!</f>
        <v>#DIV/0!</v>
      </c>
      <c r="Z103" s="1530"/>
      <c r="AA103" s="503">
        <f>+V103/V77</f>
        <v>9.019415311779963E-2</v>
      </c>
      <c r="AB103" s="504"/>
      <c r="AC103" s="504"/>
      <c r="AD103" s="504"/>
      <c r="AE103" s="487"/>
      <c r="AF103" s="487"/>
      <c r="AG103" s="487"/>
      <c r="AH103" s="487"/>
      <c r="AI103" s="487"/>
      <c r="AJ103" s="487"/>
    </row>
    <row r="104" spans="1:36" s="4" customFormat="1" ht="75" hidden="1" customHeight="1" x14ac:dyDescent="0.2">
      <c r="A104" s="371"/>
      <c r="B104" s="387" t="s">
        <v>76</v>
      </c>
      <c r="C104" s="404" t="s">
        <v>215</v>
      </c>
      <c r="D104" s="386" t="e">
        <f>+Y104/#REF!</f>
        <v>#REF!</v>
      </c>
      <c r="E104" s="387" t="s">
        <v>287</v>
      </c>
      <c r="F104" s="399" t="s">
        <v>288</v>
      </c>
      <c r="G104" s="399"/>
      <c r="H104" s="415">
        <v>1</v>
      </c>
      <c r="I104" s="416"/>
      <c r="J104" s="415"/>
      <c r="K104" s="415"/>
      <c r="L104" s="416"/>
      <c r="M104" s="416"/>
      <c r="N104" s="533"/>
      <c r="O104" s="533"/>
      <c r="P104" s="533"/>
      <c r="Q104" s="606"/>
      <c r="R104" s="533"/>
      <c r="S104" s="533"/>
      <c r="T104" s="533"/>
      <c r="U104" s="533"/>
      <c r="V104" s="1404"/>
      <c r="W104" s="1404"/>
      <c r="X104" s="1404"/>
      <c r="Y104" s="1404"/>
      <c r="Z104" s="1530"/>
      <c r="AA104" s="503"/>
      <c r="AB104" s="504"/>
      <c r="AC104" s="504"/>
      <c r="AD104" s="504"/>
      <c r="AE104" s="506"/>
      <c r="AF104" s="506"/>
      <c r="AG104" s="506"/>
      <c r="AH104" s="506"/>
      <c r="AI104" s="506"/>
      <c r="AJ104" s="506"/>
    </row>
    <row r="105" spans="1:36" s="1" customFormat="1" ht="105" hidden="1" customHeight="1" x14ac:dyDescent="0.2">
      <c r="A105" s="9"/>
      <c r="B105" s="1225" t="s">
        <v>77</v>
      </c>
      <c r="C105" s="1535" t="s">
        <v>441</v>
      </c>
      <c r="D105" s="386" t="e">
        <f>+Y105/#REF!</f>
        <v>#REF!</v>
      </c>
      <c r="E105" s="387" t="s">
        <v>289</v>
      </c>
      <c r="F105" s="399" t="s">
        <v>216</v>
      </c>
      <c r="G105" s="399"/>
      <c r="H105" s="389">
        <v>0.2</v>
      </c>
      <c r="I105" s="390"/>
      <c r="J105" s="389"/>
      <c r="K105" s="389"/>
      <c r="L105" s="390"/>
      <c r="M105" s="390"/>
      <c r="N105" s="533"/>
      <c r="O105" s="533"/>
      <c r="P105" s="533"/>
      <c r="Q105" s="606"/>
      <c r="R105" s="533"/>
      <c r="S105" s="533"/>
      <c r="T105" s="533"/>
      <c r="U105" s="533"/>
      <c r="V105" s="1404">
        <v>150000000</v>
      </c>
      <c r="W105" s="1404">
        <f>+W77*$AA105</f>
        <v>155832327.96447563</v>
      </c>
      <c r="X105" s="1404">
        <f>+X77*$AA105</f>
        <v>159512756.75379315</v>
      </c>
      <c r="Y105" s="1404">
        <f>SUM(V105:X111)</f>
        <v>465345084.71826875</v>
      </c>
      <c r="Z105" s="1530"/>
      <c r="AA105" s="503">
        <f>+V105/V77</f>
        <v>0.1691140370958743</v>
      </c>
      <c r="AB105" s="504"/>
      <c r="AC105" s="504"/>
      <c r="AD105" s="504"/>
      <c r="AE105" s="487"/>
      <c r="AF105" s="487"/>
      <c r="AG105" s="487"/>
      <c r="AH105" s="487"/>
      <c r="AI105" s="487"/>
      <c r="AJ105" s="487"/>
    </row>
    <row r="106" spans="1:36" s="1" customFormat="1" ht="33" hidden="1" customHeight="1" x14ac:dyDescent="0.2">
      <c r="A106" s="9"/>
      <c r="B106" s="1225"/>
      <c r="C106" s="1535"/>
      <c r="D106" s="386" t="e">
        <f>+Y106/#REF!</f>
        <v>#REF!</v>
      </c>
      <c r="E106" s="387" t="s">
        <v>290</v>
      </c>
      <c r="F106" s="414">
        <v>0.75</v>
      </c>
      <c r="G106" s="414"/>
      <c r="H106" s="402">
        <v>75</v>
      </c>
      <c r="I106" s="403"/>
      <c r="J106" s="402"/>
      <c r="K106" s="402"/>
      <c r="L106" s="403"/>
      <c r="M106" s="403"/>
      <c r="N106" s="533"/>
      <c r="O106" s="533"/>
      <c r="P106" s="533"/>
      <c r="Q106" s="606"/>
      <c r="R106" s="533"/>
      <c r="S106" s="533"/>
      <c r="T106" s="533"/>
      <c r="U106" s="533"/>
      <c r="V106" s="1404"/>
      <c r="W106" s="1404"/>
      <c r="X106" s="1404"/>
      <c r="Y106" s="1404"/>
      <c r="Z106" s="1530"/>
      <c r="AA106" s="503"/>
      <c r="AB106" s="504"/>
      <c r="AC106" s="504"/>
      <c r="AD106" s="504"/>
      <c r="AE106" s="487"/>
      <c r="AF106" s="487"/>
      <c r="AG106" s="487"/>
      <c r="AH106" s="487"/>
      <c r="AI106" s="487"/>
      <c r="AJ106" s="487"/>
    </row>
    <row r="107" spans="1:36" s="1" customFormat="1" ht="33" hidden="1" customHeight="1" x14ac:dyDescent="0.2">
      <c r="A107" s="9"/>
      <c r="B107" s="384" t="s">
        <v>78</v>
      </c>
      <c r="C107" s="404" t="s">
        <v>291</v>
      </c>
      <c r="D107" s="386" t="e">
        <f>+Y107/#REF!</f>
        <v>#REF!</v>
      </c>
      <c r="E107" s="387" t="s">
        <v>292</v>
      </c>
      <c r="F107" s="417">
        <v>0</v>
      </c>
      <c r="G107" s="417"/>
      <c r="H107" s="397">
        <v>0</v>
      </c>
      <c r="I107" s="405"/>
      <c r="J107" s="397"/>
      <c r="K107" s="397"/>
      <c r="L107" s="510"/>
      <c r="M107" s="510"/>
      <c r="N107" s="533"/>
      <c r="O107" s="533"/>
      <c r="P107" s="533"/>
      <c r="Q107" s="606"/>
      <c r="R107" s="533"/>
      <c r="S107" s="533"/>
      <c r="T107" s="533"/>
      <c r="U107" s="533"/>
      <c r="V107" s="1404"/>
      <c r="W107" s="1404"/>
      <c r="X107" s="1404"/>
      <c r="Y107" s="1404"/>
      <c r="Z107" s="1530"/>
      <c r="AA107" s="503"/>
      <c r="AB107" s="504"/>
      <c r="AC107" s="504"/>
      <c r="AD107" s="504"/>
      <c r="AE107" s="487"/>
      <c r="AF107" s="487"/>
      <c r="AG107" s="487"/>
      <c r="AH107" s="487"/>
      <c r="AI107" s="487"/>
      <c r="AJ107" s="487"/>
    </row>
    <row r="108" spans="1:36" s="1" customFormat="1" ht="33" hidden="1" customHeight="1" x14ac:dyDescent="0.2">
      <c r="A108" s="9"/>
      <c r="B108" s="384" t="s">
        <v>371</v>
      </c>
      <c r="C108" s="404" t="s">
        <v>293</v>
      </c>
      <c r="D108" s="386" t="e">
        <f>+Y108/#REF!</f>
        <v>#REF!</v>
      </c>
      <c r="E108" s="387" t="s">
        <v>292</v>
      </c>
      <c r="F108" s="417">
        <v>0</v>
      </c>
      <c r="G108" s="417"/>
      <c r="H108" s="397">
        <v>0</v>
      </c>
      <c r="I108" s="405"/>
      <c r="J108" s="397"/>
      <c r="K108" s="397"/>
      <c r="L108" s="510"/>
      <c r="M108" s="510"/>
      <c r="N108" s="533"/>
      <c r="O108" s="533"/>
      <c r="P108" s="533"/>
      <c r="Q108" s="606"/>
      <c r="R108" s="533"/>
      <c r="S108" s="533"/>
      <c r="T108" s="533"/>
      <c r="U108" s="533"/>
      <c r="V108" s="1404"/>
      <c r="W108" s="1404"/>
      <c r="X108" s="1404"/>
      <c r="Y108" s="1404"/>
      <c r="Z108" s="1530"/>
      <c r="AA108" s="503"/>
      <c r="AB108" s="504"/>
      <c r="AC108" s="504"/>
      <c r="AD108" s="504"/>
      <c r="AE108" s="487"/>
      <c r="AF108" s="487"/>
      <c r="AG108" s="487"/>
      <c r="AH108" s="487"/>
      <c r="AI108" s="487"/>
      <c r="AJ108" s="487"/>
    </row>
    <row r="109" spans="1:36" s="1" customFormat="1" ht="33" hidden="1" customHeight="1" x14ac:dyDescent="0.2">
      <c r="A109" s="9"/>
      <c r="B109" s="1225" t="s">
        <v>86</v>
      </c>
      <c r="C109" s="1217" t="s">
        <v>294</v>
      </c>
      <c r="D109" s="386" t="e">
        <f>+Y109/#REF!</f>
        <v>#REF!</v>
      </c>
      <c r="E109" s="384" t="s">
        <v>295</v>
      </c>
      <c r="F109" s="399">
        <v>0</v>
      </c>
      <c r="G109" s="399"/>
      <c r="H109" s="397">
        <v>0</v>
      </c>
      <c r="I109" s="405"/>
      <c r="J109" s="397"/>
      <c r="K109" s="397"/>
      <c r="L109" s="510"/>
      <c r="M109" s="510"/>
      <c r="N109" s="533"/>
      <c r="O109" s="533"/>
      <c r="P109" s="533"/>
      <c r="Q109" s="606"/>
      <c r="R109" s="533"/>
      <c r="S109" s="533"/>
      <c r="T109" s="533"/>
      <c r="U109" s="533"/>
      <c r="V109" s="1404"/>
      <c r="W109" s="1404"/>
      <c r="X109" s="1404"/>
      <c r="Y109" s="1404"/>
      <c r="Z109" s="1530"/>
      <c r="AA109" s="503"/>
      <c r="AB109" s="504"/>
      <c r="AC109" s="504"/>
      <c r="AD109" s="504"/>
      <c r="AE109" s="487"/>
      <c r="AF109" s="487"/>
      <c r="AG109" s="487"/>
      <c r="AH109" s="487"/>
      <c r="AI109" s="487"/>
      <c r="AJ109" s="487"/>
    </row>
    <row r="110" spans="1:36" s="1" customFormat="1" ht="33" hidden="1" customHeight="1" x14ac:dyDescent="0.2">
      <c r="A110" s="9"/>
      <c r="B110" s="1225"/>
      <c r="C110" s="1217"/>
      <c r="D110" s="386" t="e">
        <f>+Y110/#REF!</f>
        <v>#REF!</v>
      </c>
      <c r="E110" s="384" t="s">
        <v>296</v>
      </c>
      <c r="F110" s="399">
        <v>0</v>
      </c>
      <c r="G110" s="399"/>
      <c r="H110" s="397">
        <v>0</v>
      </c>
      <c r="I110" s="405"/>
      <c r="J110" s="397"/>
      <c r="K110" s="397"/>
      <c r="L110" s="510"/>
      <c r="M110" s="510"/>
      <c r="N110" s="533"/>
      <c r="O110" s="533"/>
      <c r="P110" s="533"/>
      <c r="Q110" s="606"/>
      <c r="R110" s="533"/>
      <c r="S110" s="533"/>
      <c r="T110" s="533"/>
      <c r="U110" s="533"/>
      <c r="V110" s="1404"/>
      <c r="W110" s="1404"/>
      <c r="X110" s="1404"/>
      <c r="Y110" s="1404"/>
      <c r="Z110" s="1530"/>
      <c r="AA110" s="503"/>
      <c r="AB110" s="504"/>
      <c r="AC110" s="504"/>
      <c r="AD110" s="504"/>
      <c r="AE110" s="487"/>
      <c r="AF110" s="487"/>
      <c r="AG110" s="487"/>
      <c r="AH110" s="487"/>
      <c r="AI110" s="487"/>
      <c r="AJ110" s="487"/>
    </row>
    <row r="111" spans="1:36" s="1" customFormat="1" ht="33" hidden="1" customHeight="1" x14ac:dyDescent="0.2">
      <c r="A111" s="9"/>
      <c r="B111" s="1225"/>
      <c r="C111" s="1217"/>
      <c r="D111" s="386" t="e">
        <f>+Y111/#REF!</f>
        <v>#REF!</v>
      </c>
      <c r="E111" s="384" t="s">
        <v>297</v>
      </c>
      <c r="F111" s="399">
        <v>0</v>
      </c>
      <c r="G111" s="399"/>
      <c r="H111" s="397">
        <v>0</v>
      </c>
      <c r="I111" s="405"/>
      <c r="J111" s="397"/>
      <c r="K111" s="397"/>
      <c r="L111" s="510"/>
      <c r="M111" s="510"/>
      <c r="N111" s="533"/>
      <c r="O111" s="533"/>
      <c r="P111" s="533"/>
      <c r="Q111" s="606"/>
      <c r="R111" s="533"/>
      <c r="S111" s="533"/>
      <c r="T111" s="533"/>
      <c r="U111" s="533"/>
      <c r="V111" s="1404"/>
      <c r="W111" s="1404"/>
      <c r="X111" s="1404"/>
      <c r="Y111" s="1404"/>
      <c r="Z111" s="1530"/>
      <c r="AA111" s="503"/>
      <c r="AB111" s="504"/>
      <c r="AC111" s="504"/>
      <c r="AD111" s="504"/>
      <c r="AE111" s="487"/>
      <c r="AF111" s="487"/>
      <c r="AG111" s="487"/>
      <c r="AH111" s="487"/>
      <c r="AI111" s="487"/>
      <c r="AJ111" s="487"/>
    </row>
    <row r="112" spans="1:36" s="1" customFormat="1" ht="45.75" hidden="1" customHeight="1" x14ac:dyDescent="0.2">
      <c r="A112" s="9"/>
      <c r="B112" s="384" t="s">
        <v>87</v>
      </c>
      <c r="C112" s="404" t="s">
        <v>298</v>
      </c>
      <c r="D112" s="386" t="e">
        <f>+Y112/#REF!</f>
        <v>#REF!</v>
      </c>
      <c r="E112" s="387" t="s">
        <v>299</v>
      </c>
      <c r="F112" s="418" t="s">
        <v>300</v>
      </c>
      <c r="G112" s="418"/>
      <c r="H112" s="408">
        <v>0.98</v>
      </c>
      <c r="I112" s="409"/>
      <c r="J112" s="408"/>
      <c r="K112" s="408"/>
      <c r="L112" s="409"/>
      <c r="M112" s="409"/>
      <c r="N112" s="533"/>
      <c r="O112" s="533"/>
      <c r="P112" s="533"/>
      <c r="Q112" s="606"/>
      <c r="R112" s="533"/>
      <c r="S112" s="533"/>
      <c r="T112" s="533"/>
      <c r="U112" s="533"/>
      <c r="V112" s="533">
        <v>0</v>
      </c>
      <c r="W112" s="533">
        <v>0</v>
      </c>
      <c r="X112" s="533">
        <v>0</v>
      </c>
      <c r="Y112" s="533" t="e">
        <f>+V112+W112+X112+#REF!</f>
        <v>#REF!</v>
      </c>
      <c r="Z112" s="1412"/>
      <c r="AA112" s="503">
        <f>+V112/V77</f>
        <v>0</v>
      </c>
      <c r="AB112" s="504"/>
      <c r="AC112" s="504"/>
      <c r="AD112" s="504"/>
      <c r="AE112" s="487"/>
      <c r="AF112" s="487"/>
      <c r="AG112" s="487"/>
      <c r="AH112" s="487"/>
      <c r="AI112" s="487"/>
      <c r="AJ112" s="487"/>
    </row>
    <row r="113" spans="1:36" s="1" customFormat="1" ht="15" hidden="1" customHeight="1" x14ac:dyDescent="0.2">
      <c r="A113" s="8" t="s">
        <v>80</v>
      </c>
      <c r="B113" s="1548" t="s">
        <v>37</v>
      </c>
      <c r="C113" s="392" t="s">
        <v>442</v>
      </c>
      <c r="D113" s="393" t="e">
        <f>+Y113/#REF!</f>
        <v>#REF!</v>
      </c>
      <c r="E113" s="391"/>
      <c r="F113" s="394"/>
      <c r="G113" s="394"/>
      <c r="H113" s="395"/>
      <c r="I113" s="396"/>
      <c r="J113" s="395"/>
      <c r="K113" s="395"/>
      <c r="L113" s="396"/>
      <c r="M113" s="396"/>
      <c r="N113" s="534">
        <f>SUBTOTAL(9,N114:N167)</f>
        <v>0</v>
      </c>
      <c r="O113" s="534">
        <f>SUBTOTAL(9,O114:O167)</f>
        <v>0</v>
      </c>
      <c r="P113" s="534">
        <f>SUBTOTAL(9,P114:P167)</f>
        <v>0</v>
      </c>
      <c r="Q113" s="534">
        <f>SUBTOTAL(9,Q114:Q167)</f>
        <v>0</v>
      </c>
      <c r="R113" s="534"/>
      <c r="S113" s="1676">
        <f>SUBTOTAL(9,S114:T167)</f>
        <v>0</v>
      </c>
      <c r="T113" s="1677"/>
      <c r="U113" s="534"/>
      <c r="V113" s="534">
        <v>886975455</v>
      </c>
      <c r="W113" s="534">
        <v>921463000</v>
      </c>
      <c r="X113" s="534">
        <v>943226000</v>
      </c>
      <c r="Y113" s="534">
        <f>+Y114+Y127+Y129+Y146+Y153+Y158+Y164+Y165+Y166+Y167</f>
        <v>1048019</v>
      </c>
      <c r="Z113" s="648"/>
      <c r="AA113" s="503"/>
      <c r="AB113" s="504"/>
      <c r="AC113" s="504"/>
      <c r="AD113" s="504"/>
      <c r="AE113" s="487"/>
      <c r="AF113" s="487"/>
      <c r="AG113" s="487"/>
      <c r="AH113" s="487"/>
      <c r="AI113" s="487"/>
      <c r="AJ113" s="487"/>
    </row>
    <row r="114" spans="1:36" s="1" customFormat="1" ht="39" hidden="1" customHeight="1" x14ac:dyDescent="0.2">
      <c r="A114" s="9"/>
      <c r="B114" s="1549"/>
      <c r="C114" s="611" t="s">
        <v>683</v>
      </c>
      <c r="D114" s="386" t="e">
        <f>+Y114/#REF!</f>
        <v>#REF!</v>
      </c>
      <c r="E114" s="608" t="s">
        <v>301</v>
      </c>
      <c r="F114" s="418" t="s">
        <v>302</v>
      </c>
      <c r="G114" s="418">
        <v>1</v>
      </c>
      <c r="H114" s="397">
        <v>1</v>
      </c>
      <c r="I114" s="1566" t="s">
        <v>635</v>
      </c>
      <c r="J114" s="397"/>
      <c r="K114" s="397"/>
      <c r="L114" s="510"/>
      <c r="M114" s="510"/>
      <c r="N114" s="1560">
        <v>85213</v>
      </c>
      <c r="O114" s="1298"/>
      <c r="P114" s="1560">
        <v>650</v>
      </c>
      <c r="Q114" s="1298"/>
      <c r="R114" s="1298"/>
      <c r="S114" s="1567"/>
      <c r="T114" s="1568"/>
      <c r="U114" s="1298"/>
      <c r="V114" s="1298"/>
      <c r="W114" s="1298"/>
      <c r="X114" s="1298"/>
      <c r="Y114" s="1298">
        <f>SUM(N114:X126)</f>
        <v>85863</v>
      </c>
      <c r="Z114" s="1525" t="s">
        <v>9</v>
      </c>
      <c r="AA114" s="619"/>
      <c r="AB114" s="487"/>
      <c r="AC114" s="487"/>
      <c r="AD114" s="487"/>
      <c r="AE114" s="487"/>
      <c r="AF114" s="487"/>
      <c r="AG114" s="487"/>
      <c r="AH114" s="487"/>
      <c r="AI114" s="487"/>
      <c r="AJ114" s="487"/>
    </row>
    <row r="115" spans="1:36" s="1" customFormat="1" ht="15" hidden="1" customHeight="1" x14ac:dyDescent="0.2">
      <c r="A115" s="9"/>
      <c r="B115" s="1549"/>
      <c r="C115" s="611" t="s">
        <v>684</v>
      </c>
      <c r="D115" s="386" t="e">
        <f>+Y115/#REF!</f>
        <v>#REF!</v>
      </c>
      <c r="E115" s="609" t="s">
        <v>443</v>
      </c>
      <c r="F115" s="418" t="s">
        <v>302</v>
      </c>
      <c r="G115" s="418">
        <v>1</v>
      </c>
      <c r="H115" s="397">
        <v>1</v>
      </c>
      <c r="I115" s="1212"/>
      <c r="J115" s="397"/>
      <c r="K115" s="397"/>
      <c r="L115" s="510"/>
      <c r="M115" s="510"/>
      <c r="N115" s="1561"/>
      <c r="O115" s="1299"/>
      <c r="P115" s="1561"/>
      <c r="Q115" s="1299"/>
      <c r="R115" s="1299"/>
      <c r="S115" s="1569"/>
      <c r="T115" s="1570"/>
      <c r="U115" s="1299"/>
      <c r="V115" s="1299"/>
      <c r="W115" s="1299"/>
      <c r="X115" s="1299"/>
      <c r="Y115" s="1299"/>
      <c r="Z115" s="1526"/>
      <c r="AA115" s="619"/>
      <c r="AB115" s="487"/>
      <c r="AC115" s="487"/>
      <c r="AD115" s="487"/>
      <c r="AE115" s="487"/>
      <c r="AF115" s="487"/>
      <c r="AG115" s="487"/>
      <c r="AH115" s="487"/>
      <c r="AI115" s="487"/>
      <c r="AJ115" s="487"/>
    </row>
    <row r="116" spans="1:36" s="1" customFormat="1" ht="57" hidden="1" customHeight="1" x14ac:dyDescent="0.2">
      <c r="A116" s="9"/>
      <c r="B116" s="1549"/>
      <c r="C116" s="611" t="s">
        <v>685</v>
      </c>
      <c r="D116" s="386" t="e">
        <f>+Y116/#REF!</f>
        <v>#REF!</v>
      </c>
      <c r="E116" s="609" t="s">
        <v>303</v>
      </c>
      <c r="F116" s="418" t="s">
        <v>302</v>
      </c>
      <c r="G116" s="418">
        <v>1</v>
      </c>
      <c r="H116" s="397">
        <v>1</v>
      </c>
      <c r="I116" s="1212"/>
      <c r="J116" s="397"/>
      <c r="K116" s="397"/>
      <c r="L116" s="510"/>
      <c r="M116" s="510"/>
      <c r="N116" s="1561"/>
      <c r="O116" s="1299"/>
      <c r="P116" s="1561"/>
      <c r="Q116" s="1299"/>
      <c r="R116" s="1299"/>
      <c r="S116" s="1569"/>
      <c r="T116" s="1570"/>
      <c r="U116" s="1299"/>
      <c r="V116" s="1299"/>
      <c r="W116" s="1299"/>
      <c r="X116" s="1299"/>
      <c r="Y116" s="1299"/>
      <c r="Z116" s="1526"/>
      <c r="AA116" s="619"/>
      <c r="AB116" s="487"/>
      <c r="AC116" s="487"/>
      <c r="AD116" s="487"/>
      <c r="AE116" s="487"/>
      <c r="AF116" s="487"/>
      <c r="AG116" s="487"/>
      <c r="AH116" s="487"/>
      <c r="AI116" s="487"/>
      <c r="AJ116" s="487"/>
    </row>
    <row r="117" spans="1:36" s="1" customFormat="1" ht="42.75" hidden="1" customHeight="1" x14ac:dyDescent="0.2">
      <c r="A117" s="9"/>
      <c r="B117" s="1549"/>
      <c r="C117" s="611" t="s">
        <v>686</v>
      </c>
      <c r="D117" s="386" t="e">
        <f>+Y117/#REF!</f>
        <v>#REF!</v>
      </c>
      <c r="E117" s="609" t="s">
        <v>304</v>
      </c>
      <c r="F117" s="397">
        <v>0</v>
      </c>
      <c r="G117" s="397">
        <v>1</v>
      </c>
      <c r="H117" s="397">
        <v>1</v>
      </c>
      <c r="I117" s="1212"/>
      <c r="J117" s="397"/>
      <c r="K117" s="397"/>
      <c r="L117" s="510"/>
      <c r="M117" s="510"/>
      <c r="N117" s="1561"/>
      <c r="O117" s="1299"/>
      <c r="P117" s="1561"/>
      <c r="Q117" s="1299"/>
      <c r="R117" s="1299"/>
      <c r="S117" s="1569"/>
      <c r="T117" s="1570"/>
      <c r="U117" s="1299"/>
      <c r="V117" s="1299"/>
      <c r="W117" s="1299"/>
      <c r="X117" s="1299"/>
      <c r="Y117" s="1299"/>
      <c r="Z117" s="1526"/>
      <c r="AA117" s="619"/>
      <c r="AB117" s="487"/>
      <c r="AC117" s="487"/>
      <c r="AD117" s="487"/>
      <c r="AE117" s="487"/>
      <c r="AF117" s="487"/>
      <c r="AG117" s="487"/>
      <c r="AH117" s="487"/>
      <c r="AI117" s="487"/>
      <c r="AJ117" s="487"/>
    </row>
    <row r="118" spans="1:36" s="1" customFormat="1" ht="28.5" hidden="1" customHeight="1" x14ac:dyDescent="0.2">
      <c r="A118" s="9"/>
      <c r="B118" s="1549"/>
      <c r="C118" s="611" t="s">
        <v>687</v>
      </c>
      <c r="D118" s="386" t="e">
        <f>+Y118/#REF!</f>
        <v>#REF!</v>
      </c>
      <c r="E118" s="609" t="s">
        <v>301</v>
      </c>
      <c r="F118" s="418" t="s">
        <v>302</v>
      </c>
      <c r="G118" s="418">
        <v>1</v>
      </c>
      <c r="H118" s="397">
        <v>1</v>
      </c>
      <c r="I118" s="1212"/>
      <c r="J118" s="397"/>
      <c r="K118" s="397"/>
      <c r="L118" s="510"/>
      <c r="M118" s="510"/>
      <c r="N118" s="1561"/>
      <c r="O118" s="1299"/>
      <c r="P118" s="1561"/>
      <c r="Q118" s="1299"/>
      <c r="R118" s="1299"/>
      <c r="S118" s="1569"/>
      <c r="T118" s="1570"/>
      <c r="U118" s="1299"/>
      <c r="V118" s="1299"/>
      <c r="W118" s="1299"/>
      <c r="X118" s="1299"/>
      <c r="Y118" s="1299"/>
      <c r="Z118" s="1526"/>
      <c r="AA118" s="619"/>
      <c r="AB118" s="487"/>
      <c r="AC118" s="487"/>
      <c r="AD118" s="487"/>
      <c r="AE118" s="487"/>
      <c r="AF118" s="487"/>
      <c r="AG118" s="487"/>
      <c r="AH118" s="487"/>
      <c r="AI118" s="487"/>
      <c r="AJ118" s="487"/>
    </row>
    <row r="119" spans="1:36" s="1" customFormat="1" ht="42.75" hidden="1" customHeight="1" x14ac:dyDescent="0.2">
      <c r="A119" s="9"/>
      <c r="B119" s="1549"/>
      <c r="C119" s="611" t="s">
        <v>688</v>
      </c>
      <c r="D119" s="386" t="e">
        <f>+Y119/#REF!</f>
        <v>#REF!</v>
      </c>
      <c r="E119" s="609" t="s">
        <v>305</v>
      </c>
      <c r="F119" s="418" t="s">
        <v>306</v>
      </c>
      <c r="G119" s="418">
        <v>5</v>
      </c>
      <c r="H119" s="397">
        <v>5</v>
      </c>
      <c r="I119" s="1212"/>
      <c r="J119" s="397"/>
      <c r="K119" s="397"/>
      <c r="L119" s="510"/>
      <c r="M119" s="510"/>
      <c r="N119" s="1561"/>
      <c r="O119" s="1299"/>
      <c r="P119" s="1561"/>
      <c r="Q119" s="1299"/>
      <c r="R119" s="1299"/>
      <c r="S119" s="1569"/>
      <c r="T119" s="1570"/>
      <c r="U119" s="1299"/>
      <c r="V119" s="1299"/>
      <c r="W119" s="1299"/>
      <c r="X119" s="1299"/>
      <c r="Y119" s="1299"/>
      <c r="Z119" s="1526"/>
      <c r="AA119" s="619"/>
      <c r="AB119" s="487"/>
      <c r="AC119" s="487"/>
      <c r="AD119" s="487"/>
      <c r="AE119" s="487"/>
      <c r="AF119" s="487"/>
      <c r="AG119" s="487"/>
      <c r="AH119" s="487"/>
      <c r="AI119" s="487"/>
      <c r="AJ119" s="487"/>
    </row>
    <row r="120" spans="1:36" s="1" customFormat="1" ht="69.75" hidden="1" customHeight="1" x14ac:dyDescent="0.2">
      <c r="A120" s="9"/>
      <c r="B120" s="1549"/>
      <c r="C120" s="611" t="s">
        <v>689</v>
      </c>
      <c r="D120" s="386" t="e">
        <f>+Y120/#REF!</f>
        <v>#REF!</v>
      </c>
      <c r="E120" s="609" t="s">
        <v>307</v>
      </c>
      <c r="F120" s="418" t="s">
        <v>308</v>
      </c>
      <c r="G120" s="418">
        <v>300</v>
      </c>
      <c r="H120" s="397">
        <v>200</v>
      </c>
      <c r="I120" s="1212"/>
      <c r="J120" s="397"/>
      <c r="K120" s="397"/>
      <c r="L120" s="510"/>
      <c r="M120" s="510"/>
      <c r="N120" s="1561"/>
      <c r="O120" s="1299"/>
      <c r="P120" s="1561"/>
      <c r="Q120" s="1299"/>
      <c r="R120" s="1299"/>
      <c r="S120" s="1569"/>
      <c r="T120" s="1570"/>
      <c r="U120" s="1299"/>
      <c r="V120" s="1299"/>
      <c r="W120" s="1299"/>
      <c r="X120" s="1299"/>
      <c r="Y120" s="1299"/>
      <c r="Z120" s="1526"/>
      <c r="AA120" s="619"/>
      <c r="AB120" s="487"/>
      <c r="AC120" s="487"/>
      <c r="AD120" s="487"/>
      <c r="AE120" s="487"/>
      <c r="AF120" s="487"/>
      <c r="AG120" s="487"/>
      <c r="AH120" s="487"/>
      <c r="AI120" s="487"/>
      <c r="AJ120" s="487"/>
    </row>
    <row r="121" spans="1:36" s="1" customFormat="1" ht="28.5" hidden="1" customHeight="1" x14ac:dyDescent="0.2">
      <c r="A121" s="9"/>
      <c r="B121" s="1549"/>
      <c r="C121" s="611" t="s">
        <v>690</v>
      </c>
      <c r="D121" s="386" t="e">
        <f>+Y121/#REF!</f>
        <v>#REF!</v>
      </c>
      <c r="E121" s="609" t="s">
        <v>309</v>
      </c>
      <c r="F121" s="397">
        <v>80</v>
      </c>
      <c r="G121" s="397">
        <v>0.8</v>
      </c>
      <c r="H121" s="389">
        <v>0.8</v>
      </c>
      <c r="I121" s="1212"/>
      <c r="J121" s="389"/>
      <c r="K121" s="389"/>
      <c r="L121" s="390"/>
      <c r="M121" s="390"/>
      <c r="N121" s="1561"/>
      <c r="O121" s="1299"/>
      <c r="P121" s="1561"/>
      <c r="Q121" s="1299"/>
      <c r="R121" s="1299"/>
      <c r="S121" s="1569"/>
      <c r="T121" s="1570"/>
      <c r="U121" s="1299"/>
      <c r="V121" s="1299"/>
      <c r="W121" s="1299"/>
      <c r="X121" s="1299"/>
      <c r="Y121" s="1299"/>
      <c r="Z121" s="1526"/>
      <c r="AA121" s="619"/>
      <c r="AB121" s="487"/>
      <c r="AC121" s="487"/>
      <c r="AD121" s="487"/>
      <c r="AE121" s="487"/>
      <c r="AF121" s="487"/>
      <c r="AG121" s="487"/>
      <c r="AH121" s="487"/>
      <c r="AI121" s="487"/>
      <c r="AJ121" s="487"/>
    </row>
    <row r="122" spans="1:36" s="1" customFormat="1" ht="28.5" hidden="1" customHeight="1" x14ac:dyDescent="0.2">
      <c r="A122" s="9"/>
      <c r="B122" s="1549"/>
      <c r="C122" s="1216" t="s">
        <v>691</v>
      </c>
      <c r="D122" s="386" t="e">
        <f>+Y122/#REF!</f>
        <v>#REF!</v>
      </c>
      <c r="E122" s="609" t="s">
        <v>310</v>
      </c>
      <c r="F122" s="418" t="s">
        <v>302</v>
      </c>
      <c r="G122" s="418">
        <v>1</v>
      </c>
      <c r="H122" s="397">
        <v>1</v>
      </c>
      <c r="I122" s="1212"/>
      <c r="J122" s="397"/>
      <c r="K122" s="397"/>
      <c r="L122" s="510"/>
      <c r="M122" s="510"/>
      <c r="N122" s="1561"/>
      <c r="O122" s="1299"/>
      <c r="P122" s="1561"/>
      <c r="Q122" s="1299"/>
      <c r="R122" s="1299"/>
      <c r="S122" s="1569"/>
      <c r="T122" s="1570"/>
      <c r="U122" s="1299"/>
      <c r="V122" s="1299"/>
      <c r="W122" s="1299"/>
      <c r="X122" s="1299"/>
      <c r="Y122" s="1299"/>
      <c r="Z122" s="1526"/>
      <c r="AA122" s="619"/>
      <c r="AB122" s="487"/>
      <c r="AC122" s="487"/>
      <c r="AD122" s="487"/>
      <c r="AE122" s="487"/>
      <c r="AF122" s="487"/>
      <c r="AG122" s="487"/>
      <c r="AH122" s="487"/>
      <c r="AI122" s="487"/>
      <c r="AJ122" s="487"/>
    </row>
    <row r="123" spans="1:36" s="1" customFormat="1" ht="50.25" hidden="1" customHeight="1" x14ac:dyDescent="0.2">
      <c r="A123" s="9"/>
      <c r="B123" s="1549"/>
      <c r="C123" s="1216"/>
      <c r="D123" s="386"/>
      <c r="E123" s="609" t="s">
        <v>444</v>
      </c>
      <c r="F123" s="418">
        <v>7</v>
      </c>
      <c r="G123" s="418">
        <v>7</v>
      </c>
      <c r="H123" s="397">
        <v>7</v>
      </c>
      <c r="I123" s="1212"/>
      <c r="J123" s="397"/>
      <c r="K123" s="397"/>
      <c r="L123" s="510"/>
      <c r="M123" s="510"/>
      <c r="N123" s="1561"/>
      <c r="O123" s="1299"/>
      <c r="P123" s="1561"/>
      <c r="Q123" s="1299"/>
      <c r="R123" s="1299"/>
      <c r="S123" s="1569"/>
      <c r="T123" s="1570"/>
      <c r="U123" s="1299"/>
      <c r="V123" s="1299"/>
      <c r="W123" s="1299"/>
      <c r="X123" s="1299"/>
      <c r="Y123" s="1299"/>
      <c r="Z123" s="1526"/>
      <c r="AA123" s="619"/>
      <c r="AB123" s="487"/>
      <c r="AC123" s="487"/>
      <c r="AD123" s="487"/>
      <c r="AE123" s="487"/>
      <c r="AF123" s="487"/>
      <c r="AG123" s="487"/>
      <c r="AH123" s="487"/>
      <c r="AI123" s="487"/>
      <c r="AJ123" s="487"/>
    </row>
    <row r="124" spans="1:36" s="1" customFormat="1" ht="97.5" hidden="1" customHeight="1" x14ac:dyDescent="0.2">
      <c r="A124" s="9"/>
      <c r="B124" s="1549"/>
      <c r="C124" s="611" t="s">
        <v>692</v>
      </c>
      <c r="D124" s="386" t="e">
        <f>+Y124/#REF!</f>
        <v>#REF!</v>
      </c>
      <c r="E124" s="609" t="s">
        <v>310</v>
      </c>
      <c r="F124" s="397" t="s">
        <v>285</v>
      </c>
      <c r="G124" s="397">
        <v>3</v>
      </c>
      <c r="H124" s="397">
        <v>2</v>
      </c>
      <c r="I124" s="1212"/>
      <c r="J124" s="397"/>
      <c r="K124" s="397"/>
      <c r="L124" s="510"/>
      <c r="M124" s="510"/>
      <c r="N124" s="1561"/>
      <c r="O124" s="1299"/>
      <c r="P124" s="1561"/>
      <c r="Q124" s="1299"/>
      <c r="R124" s="1299"/>
      <c r="S124" s="1569"/>
      <c r="T124" s="1570"/>
      <c r="U124" s="1299"/>
      <c r="V124" s="1299"/>
      <c r="W124" s="1299"/>
      <c r="X124" s="1299"/>
      <c r="Y124" s="1299"/>
      <c r="Z124" s="1526"/>
      <c r="AA124" s="619"/>
      <c r="AB124" s="487"/>
      <c r="AC124" s="487"/>
      <c r="AD124" s="487"/>
      <c r="AE124" s="487"/>
      <c r="AF124" s="487"/>
      <c r="AG124" s="487"/>
      <c r="AH124" s="487"/>
      <c r="AI124" s="487"/>
      <c r="AJ124" s="487"/>
    </row>
    <row r="125" spans="1:36" s="1" customFormat="1" ht="57" hidden="1" customHeight="1" x14ac:dyDescent="0.2">
      <c r="A125" s="9"/>
      <c r="B125" s="1549"/>
      <c r="C125" s="778" t="s">
        <v>693</v>
      </c>
      <c r="D125" s="386" t="e">
        <f>+Y125/#REF!</f>
        <v>#REF!</v>
      </c>
      <c r="E125" s="609" t="s">
        <v>311</v>
      </c>
      <c r="F125" s="418" t="s">
        <v>312</v>
      </c>
      <c r="G125" s="418">
        <v>1</v>
      </c>
      <c r="H125" s="408">
        <v>1</v>
      </c>
      <c r="I125" s="1212"/>
      <c r="J125" s="408"/>
      <c r="K125" s="408"/>
      <c r="L125" s="409"/>
      <c r="M125" s="409"/>
      <c r="N125" s="1299"/>
      <c r="O125" s="1299"/>
      <c r="P125" s="1299"/>
      <c r="Q125" s="1299"/>
      <c r="R125" s="1299"/>
      <c r="S125" s="1571"/>
      <c r="T125" s="1572"/>
      <c r="U125" s="1299"/>
      <c r="V125" s="1299"/>
      <c r="W125" s="1299"/>
      <c r="X125" s="1299"/>
      <c r="Y125" s="1299"/>
      <c r="Z125" s="1530"/>
      <c r="AA125" s="619"/>
      <c r="AB125" s="487"/>
      <c r="AC125" s="487"/>
      <c r="AD125" s="487"/>
      <c r="AE125" s="487"/>
      <c r="AF125" s="487"/>
      <c r="AG125" s="487"/>
      <c r="AH125" s="487"/>
      <c r="AI125" s="487"/>
      <c r="AJ125" s="487"/>
    </row>
    <row r="126" spans="1:36" s="1" customFormat="1" ht="51" hidden="1" customHeight="1" x14ac:dyDescent="0.2">
      <c r="A126" s="9"/>
      <c r="B126" s="1549"/>
      <c r="C126" s="611" t="s">
        <v>693</v>
      </c>
      <c r="D126" s="386" t="e">
        <f>+Y126/#REF!</f>
        <v>#REF!</v>
      </c>
      <c r="E126" s="609" t="s">
        <v>445</v>
      </c>
      <c r="F126" s="418" t="s">
        <v>313</v>
      </c>
      <c r="G126" s="418">
        <v>900</v>
      </c>
      <c r="H126" s="397">
        <v>1</v>
      </c>
      <c r="I126" s="1212"/>
      <c r="J126" s="397"/>
      <c r="K126" s="397"/>
      <c r="L126" s="510"/>
      <c r="M126" s="510"/>
      <c r="N126" s="1562"/>
      <c r="O126" s="1300"/>
      <c r="P126" s="1562"/>
      <c r="Q126" s="1300"/>
      <c r="R126" s="1300"/>
      <c r="S126" s="1573"/>
      <c r="T126" s="1574"/>
      <c r="U126" s="1300"/>
      <c r="V126" s="1300"/>
      <c r="W126" s="1300"/>
      <c r="X126" s="1300"/>
      <c r="Y126" s="1300"/>
      <c r="Z126" s="1526"/>
      <c r="AA126" s="619"/>
      <c r="AB126" s="487"/>
      <c r="AC126" s="487"/>
      <c r="AD126" s="487"/>
      <c r="AE126" s="487"/>
      <c r="AF126" s="487"/>
      <c r="AG126" s="487"/>
      <c r="AH126" s="487"/>
      <c r="AI126" s="487"/>
      <c r="AJ126" s="487"/>
    </row>
    <row r="127" spans="1:36" s="1" customFormat="1" ht="28.5" hidden="1" customHeight="1" x14ac:dyDescent="0.2">
      <c r="A127" s="9"/>
      <c r="B127" s="1549"/>
      <c r="C127" s="419" t="s">
        <v>694</v>
      </c>
      <c r="D127" s="386" t="e">
        <f>+Y127/#REF!</f>
        <v>#REF!</v>
      </c>
      <c r="E127" s="420" t="s">
        <v>29</v>
      </c>
      <c r="F127" s="421" t="s">
        <v>314</v>
      </c>
      <c r="G127" s="421">
        <v>3</v>
      </c>
      <c r="H127" s="422">
        <v>400</v>
      </c>
      <c r="I127" s="1657" t="s">
        <v>636</v>
      </c>
      <c r="J127" s="422"/>
      <c r="K127" s="422"/>
      <c r="L127" s="423"/>
      <c r="M127" s="423"/>
      <c r="N127" s="1560">
        <f>45699+7498</f>
        <v>53197</v>
      </c>
      <c r="O127" s="1298"/>
      <c r="P127" s="1560">
        <v>810</v>
      </c>
      <c r="Q127" s="1298"/>
      <c r="R127" s="1298"/>
      <c r="S127" s="1567"/>
      <c r="T127" s="1568"/>
      <c r="U127" s="1298"/>
      <c r="V127" s="1298">
        <v>100000000</v>
      </c>
      <c r="W127" s="1298">
        <f>+(V127/V113)*W113</f>
        <v>103888218.64298376</v>
      </c>
      <c r="X127" s="1298">
        <f>(W127/W113)*X113</f>
        <v>106341837.83586212</v>
      </c>
      <c r="Y127" s="1298">
        <f>SUM(N127:T128)</f>
        <v>54007</v>
      </c>
      <c r="Z127" s="1526"/>
      <c r="AA127" s="619"/>
      <c r="AB127" s="487"/>
      <c r="AC127" s="487"/>
      <c r="AD127" s="487"/>
      <c r="AE127" s="487"/>
      <c r="AF127" s="487"/>
      <c r="AG127" s="487"/>
      <c r="AH127" s="487"/>
      <c r="AI127" s="487"/>
      <c r="AJ127" s="487"/>
    </row>
    <row r="128" spans="1:36" s="1" customFormat="1" ht="42.75" hidden="1" customHeight="1" x14ac:dyDescent="0.2">
      <c r="A128" s="9"/>
      <c r="B128" s="1549"/>
      <c r="C128" s="611" t="s">
        <v>695</v>
      </c>
      <c r="D128" s="386" t="e">
        <f>+Y128/#REF!</f>
        <v>#REF!</v>
      </c>
      <c r="E128" s="609" t="s">
        <v>315</v>
      </c>
      <c r="F128" s="418" t="s">
        <v>316</v>
      </c>
      <c r="G128" s="418">
        <v>400</v>
      </c>
      <c r="H128" s="397">
        <v>2</v>
      </c>
      <c r="I128" s="1658"/>
      <c r="J128" s="397"/>
      <c r="K128" s="397"/>
      <c r="L128" s="510"/>
      <c r="M128" s="510"/>
      <c r="N128" s="1562"/>
      <c r="O128" s="1300"/>
      <c r="P128" s="1562"/>
      <c r="Q128" s="1300"/>
      <c r="R128" s="1300"/>
      <c r="S128" s="1573"/>
      <c r="T128" s="1574"/>
      <c r="U128" s="1300"/>
      <c r="V128" s="1300"/>
      <c r="W128" s="1300"/>
      <c r="X128" s="1300"/>
      <c r="Y128" s="1300"/>
      <c r="Z128" s="1526"/>
      <c r="AA128" s="619"/>
      <c r="AB128" s="487"/>
      <c r="AC128" s="487"/>
      <c r="AD128" s="487"/>
      <c r="AE128" s="487"/>
      <c r="AF128" s="487"/>
      <c r="AG128" s="487"/>
      <c r="AH128" s="487"/>
      <c r="AI128" s="487"/>
      <c r="AJ128" s="487"/>
    </row>
    <row r="129" spans="1:36" s="1" customFormat="1" ht="69" hidden="1" customHeight="1" x14ac:dyDescent="0.2">
      <c r="A129" s="9"/>
      <c r="B129" s="1549"/>
      <c r="C129" s="1216" t="s">
        <v>696</v>
      </c>
      <c r="D129" s="386" t="e">
        <f>+Y129/#REF!</f>
        <v>#REF!</v>
      </c>
      <c r="E129" s="424" t="s">
        <v>317</v>
      </c>
      <c r="F129" s="418" t="s">
        <v>318</v>
      </c>
      <c r="G129" s="418">
        <v>1</v>
      </c>
      <c r="H129" s="425">
        <v>400</v>
      </c>
      <c r="I129" s="1566" t="s">
        <v>637</v>
      </c>
      <c r="J129" s="425"/>
      <c r="K129" s="425"/>
      <c r="L129" s="426"/>
      <c r="M129" s="426"/>
      <c r="N129" s="1560">
        <v>62887</v>
      </c>
      <c r="O129" s="1298"/>
      <c r="P129" s="1560">
        <v>671</v>
      </c>
      <c r="Q129" s="1298"/>
      <c r="R129" s="1298"/>
      <c r="S129" s="1567"/>
      <c r="T129" s="1568"/>
      <c r="U129" s="1298"/>
      <c r="V129" s="1298">
        <v>201000000</v>
      </c>
      <c r="W129" s="1298">
        <f>+(V129/V113)*W113</f>
        <v>208815319.47239736</v>
      </c>
      <c r="X129" s="1298">
        <f>(W129/W113)*X113</f>
        <v>213747094.05008283</v>
      </c>
      <c r="Y129" s="1298">
        <f>SUM(N129:T145)</f>
        <v>63558</v>
      </c>
      <c r="Z129" s="1526"/>
      <c r="AA129" s="619"/>
      <c r="AB129" s="487"/>
      <c r="AC129" s="487"/>
      <c r="AD129" s="487"/>
      <c r="AE129" s="487"/>
      <c r="AF129" s="487"/>
      <c r="AG129" s="487"/>
      <c r="AH129" s="487"/>
      <c r="AI129" s="487"/>
      <c r="AJ129" s="487"/>
    </row>
    <row r="130" spans="1:36" s="1" customFormat="1" ht="60" hidden="1" customHeight="1" x14ac:dyDescent="0.2">
      <c r="A130" s="9"/>
      <c r="B130" s="1549"/>
      <c r="C130" s="1216"/>
      <c r="D130" s="386" t="e">
        <f>+Y130/#REF!</f>
        <v>#REF!</v>
      </c>
      <c r="E130" s="609" t="s">
        <v>446</v>
      </c>
      <c r="F130" s="418" t="s">
        <v>319</v>
      </c>
      <c r="G130" s="418">
        <v>1</v>
      </c>
      <c r="H130" s="410">
        <v>1</v>
      </c>
      <c r="I130" s="1212"/>
      <c r="J130" s="410"/>
      <c r="K130" s="410"/>
      <c r="L130" s="411"/>
      <c r="M130" s="411"/>
      <c r="N130" s="1561"/>
      <c r="O130" s="1299"/>
      <c r="P130" s="1561"/>
      <c r="Q130" s="1299"/>
      <c r="R130" s="1299"/>
      <c r="S130" s="1569"/>
      <c r="T130" s="1570"/>
      <c r="U130" s="1299"/>
      <c r="V130" s="1299"/>
      <c r="W130" s="1299"/>
      <c r="X130" s="1299"/>
      <c r="Y130" s="1299"/>
      <c r="Z130" s="1526"/>
      <c r="AA130" s="619"/>
      <c r="AB130" s="487"/>
      <c r="AC130" s="487"/>
      <c r="AD130" s="487"/>
      <c r="AE130" s="487"/>
      <c r="AF130" s="487"/>
      <c r="AG130" s="487"/>
      <c r="AH130" s="487"/>
      <c r="AI130" s="487"/>
      <c r="AJ130" s="487"/>
    </row>
    <row r="131" spans="1:36" s="1" customFormat="1" ht="28.5" hidden="1" customHeight="1" x14ac:dyDescent="0.2">
      <c r="A131" s="9"/>
      <c r="B131" s="1549"/>
      <c r="C131" s="1216"/>
      <c r="D131" s="386" t="e">
        <f>+Y131/#REF!</f>
        <v>#REF!</v>
      </c>
      <c r="E131" s="609" t="s">
        <v>447</v>
      </c>
      <c r="F131" s="418" t="s">
        <v>285</v>
      </c>
      <c r="G131" s="418">
        <v>1</v>
      </c>
      <c r="H131" s="410">
        <v>1</v>
      </c>
      <c r="I131" s="1212"/>
      <c r="J131" s="410"/>
      <c r="K131" s="410"/>
      <c r="L131" s="411"/>
      <c r="M131" s="411"/>
      <c r="N131" s="1561"/>
      <c r="O131" s="1299"/>
      <c r="P131" s="1561"/>
      <c r="Q131" s="1299"/>
      <c r="R131" s="1299"/>
      <c r="S131" s="1569"/>
      <c r="T131" s="1570"/>
      <c r="U131" s="1299"/>
      <c r="V131" s="1299"/>
      <c r="W131" s="1299"/>
      <c r="X131" s="1299"/>
      <c r="Y131" s="1299"/>
      <c r="Z131" s="1526"/>
      <c r="AA131" s="619"/>
      <c r="AB131" s="487"/>
      <c r="AC131" s="487"/>
      <c r="AD131" s="487"/>
      <c r="AE131" s="487"/>
      <c r="AF131" s="487"/>
      <c r="AG131" s="487"/>
      <c r="AH131" s="487"/>
      <c r="AI131" s="487"/>
      <c r="AJ131" s="487"/>
    </row>
    <row r="132" spans="1:36" s="1" customFormat="1" ht="54.75" hidden="1" customHeight="1" x14ac:dyDescent="0.2">
      <c r="A132" s="9"/>
      <c r="B132" s="1549"/>
      <c r="C132" s="1216" t="s">
        <v>697</v>
      </c>
      <c r="D132" s="386" t="e">
        <f>+Y132/#REF!</f>
        <v>#REF!</v>
      </c>
      <c r="E132" s="609" t="s">
        <v>320</v>
      </c>
      <c r="F132" s="418" t="s">
        <v>321</v>
      </c>
      <c r="G132" s="418">
        <v>1</v>
      </c>
      <c r="H132" s="425">
        <v>1</v>
      </c>
      <c r="I132" s="1212"/>
      <c r="J132" s="425"/>
      <c r="K132" s="425"/>
      <c r="L132" s="426"/>
      <c r="M132" s="426"/>
      <c r="N132" s="1561"/>
      <c r="O132" s="1299"/>
      <c r="P132" s="1561"/>
      <c r="Q132" s="1299"/>
      <c r="R132" s="1299"/>
      <c r="S132" s="1569"/>
      <c r="T132" s="1570"/>
      <c r="U132" s="1299"/>
      <c r="V132" s="1299"/>
      <c r="W132" s="1299"/>
      <c r="X132" s="1299"/>
      <c r="Y132" s="1299" t="e">
        <f>+V132+W132+X132+#REF!</f>
        <v>#REF!</v>
      </c>
      <c r="Z132" s="1526"/>
      <c r="AA132" s="619"/>
      <c r="AB132" s="487"/>
      <c r="AC132" s="487"/>
      <c r="AD132" s="487"/>
      <c r="AE132" s="487"/>
      <c r="AF132" s="487"/>
      <c r="AG132" s="487"/>
      <c r="AH132" s="487"/>
      <c r="AI132" s="487"/>
      <c r="AJ132" s="487"/>
    </row>
    <row r="133" spans="1:36" s="1" customFormat="1" ht="28.5" hidden="1" customHeight="1" x14ac:dyDescent="0.2">
      <c r="A133" s="9"/>
      <c r="B133" s="1549"/>
      <c r="C133" s="1216"/>
      <c r="D133" s="386" t="e">
        <f>+Y133/#REF!</f>
        <v>#REF!</v>
      </c>
      <c r="E133" s="609" t="s">
        <v>322</v>
      </c>
      <c r="F133" s="418" t="s">
        <v>321</v>
      </c>
      <c r="G133" s="418">
        <v>1</v>
      </c>
      <c r="H133" s="389">
        <v>1</v>
      </c>
      <c r="I133" s="1212"/>
      <c r="J133" s="389"/>
      <c r="K133" s="389"/>
      <c r="L133" s="390"/>
      <c r="M133" s="390"/>
      <c r="N133" s="1561"/>
      <c r="O133" s="1299"/>
      <c r="P133" s="1561"/>
      <c r="Q133" s="1299"/>
      <c r="R133" s="1299"/>
      <c r="S133" s="1569"/>
      <c r="T133" s="1570"/>
      <c r="U133" s="1299"/>
      <c r="V133" s="1299"/>
      <c r="W133" s="1299"/>
      <c r="X133" s="1299"/>
      <c r="Y133" s="1299"/>
      <c r="Z133" s="1526"/>
      <c r="AA133" s="619"/>
      <c r="AB133" s="487"/>
      <c r="AC133" s="487"/>
      <c r="AD133" s="487"/>
      <c r="AE133" s="487"/>
      <c r="AF133" s="487"/>
      <c r="AG133" s="487"/>
      <c r="AH133" s="487"/>
      <c r="AI133" s="487"/>
      <c r="AJ133" s="487"/>
    </row>
    <row r="134" spans="1:36" s="1" customFormat="1" ht="30.75" hidden="1" customHeight="1" x14ac:dyDescent="0.2">
      <c r="A134" s="9"/>
      <c r="B134" s="1549"/>
      <c r="C134" s="1216" t="s">
        <v>698</v>
      </c>
      <c r="D134" s="386" t="e">
        <f>+Y134/#REF!</f>
        <v>#REF!</v>
      </c>
      <c r="E134" s="609" t="s">
        <v>323</v>
      </c>
      <c r="F134" s="418" t="s">
        <v>324</v>
      </c>
      <c r="G134" s="418">
        <v>3</v>
      </c>
      <c r="H134" s="397">
        <v>1</v>
      </c>
      <c r="I134" s="1212"/>
      <c r="J134" s="397"/>
      <c r="K134" s="397"/>
      <c r="L134" s="510"/>
      <c r="M134" s="510"/>
      <c r="N134" s="1561"/>
      <c r="O134" s="1299"/>
      <c r="P134" s="1561"/>
      <c r="Q134" s="1299"/>
      <c r="R134" s="1299"/>
      <c r="S134" s="1569"/>
      <c r="T134" s="1570"/>
      <c r="U134" s="1299"/>
      <c r="V134" s="1299"/>
      <c r="W134" s="1299"/>
      <c r="X134" s="1299"/>
      <c r="Y134" s="1299"/>
      <c r="Z134" s="1526"/>
      <c r="AA134" s="619"/>
      <c r="AB134" s="487"/>
      <c r="AC134" s="487"/>
      <c r="AD134" s="487"/>
      <c r="AE134" s="487"/>
      <c r="AF134" s="487"/>
      <c r="AG134" s="487"/>
      <c r="AH134" s="487"/>
      <c r="AI134" s="487"/>
      <c r="AJ134" s="487"/>
    </row>
    <row r="135" spans="1:36" s="1" customFormat="1" ht="45" hidden="1" customHeight="1" x14ac:dyDescent="0.2">
      <c r="A135" s="9"/>
      <c r="B135" s="1549"/>
      <c r="C135" s="1216"/>
      <c r="D135" s="386" t="e">
        <f>+Y135/#REF!</f>
        <v>#REF!</v>
      </c>
      <c r="E135" s="609" t="s">
        <v>325</v>
      </c>
      <c r="F135" s="418" t="s">
        <v>326</v>
      </c>
      <c r="G135" s="418">
        <v>1</v>
      </c>
      <c r="H135" s="397">
        <v>3</v>
      </c>
      <c r="I135" s="1212"/>
      <c r="J135" s="397"/>
      <c r="K135" s="397"/>
      <c r="L135" s="510"/>
      <c r="M135" s="510"/>
      <c r="N135" s="1561"/>
      <c r="O135" s="1299"/>
      <c r="P135" s="1561"/>
      <c r="Q135" s="1299"/>
      <c r="R135" s="1299"/>
      <c r="S135" s="1569"/>
      <c r="T135" s="1570"/>
      <c r="U135" s="1299"/>
      <c r="V135" s="1299"/>
      <c r="W135" s="1299"/>
      <c r="X135" s="1299"/>
      <c r="Y135" s="1299" t="e">
        <f>+V135+W135+X135+#REF!</f>
        <v>#REF!</v>
      </c>
      <c r="Z135" s="1526"/>
      <c r="AA135" s="619"/>
      <c r="AB135" s="487"/>
      <c r="AC135" s="487"/>
      <c r="AD135" s="487"/>
      <c r="AE135" s="487"/>
      <c r="AF135" s="487"/>
      <c r="AG135" s="487"/>
      <c r="AH135" s="487"/>
      <c r="AI135" s="487"/>
      <c r="AJ135" s="487"/>
    </row>
    <row r="136" spans="1:36" s="1" customFormat="1" ht="71.25" hidden="1" customHeight="1" x14ac:dyDescent="0.2">
      <c r="A136" s="9"/>
      <c r="B136" s="1549"/>
      <c r="C136" s="611" t="s">
        <v>699</v>
      </c>
      <c r="D136" s="386" t="e">
        <f>+Y136/#REF!</f>
        <v>#REF!</v>
      </c>
      <c r="E136" s="609" t="s">
        <v>327</v>
      </c>
      <c r="F136" s="418" t="s">
        <v>285</v>
      </c>
      <c r="G136" s="418">
        <v>1</v>
      </c>
      <c r="H136" s="415" t="s">
        <v>413</v>
      </c>
      <c r="I136" s="1212"/>
      <c r="J136" s="415"/>
      <c r="K136" s="415"/>
      <c r="L136" s="416"/>
      <c r="M136" s="416"/>
      <c r="N136" s="1561"/>
      <c r="O136" s="1299"/>
      <c r="P136" s="1561"/>
      <c r="Q136" s="1299"/>
      <c r="R136" s="1299"/>
      <c r="S136" s="1569"/>
      <c r="T136" s="1570"/>
      <c r="U136" s="1299"/>
      <c r="V136" s="1299"/>
      <c r="W136" s="1299"/>
      <c r="X136" s="1299"/>
      <c r="Y136" s="1299" t="e">
        <f>+V136+W136+X136+#REF!</f>
        <v>#REF!</v>
      </c>
      <c r="Z136" s="1526"/>
      <c r="AA136" s="619"/>
      <c r="AB136" s="487"/>
      <c r="AC136" s="487"/>
      <c r="AD136" s="487"/>
      <c r="AE136" s="487"/>
      <c r="AF136" s="487"/>
      <c r="AG136" s="487"/>
      <c r="AH136" s="487"/>
      <c r="AI136" s="487"/>
      <c r="AJ136" s="487"/>
    </row>
    <row r="137" spans="1:36" s="1" customFormat="1" ht="57" hidden="1" customHeight="1" x14ac:dyDescent="0.2">
      <c r="A137" s="9"/>
      <c r="B137" s="1549"/>
      <c r="C137" s="428" t="s">
        <v>700</v>
      </c>
      <c r="D137" s="386" t="e">
        <f>+Y137/#REF!</f>
        <v>#REF!</v>
      </c>
      <c r="E137" s="609" t="s">
        <v>448</v>
      </c>
      <c r="F137" s="429" t="s">
        <v>324</v>
      </c>
      <c r="G137" s="429">
        <v>0</v>
      </c>
      <c r="H137" s="397">
        <v>1</v>
      </c>
      <c r="I137" s="1212"/>
      <c r="J137" s="397"/>
      <c r="K137" s="397"/>
      <c r="L137" s="510"/>
      <c r="M137" s="510"/>
      <c r="N137" s="1561"/>
      <c r="O137" s="1299"/>
      <c r="P137" s="1561"/>
      <c r="Q137" s="1299"/>
      <c r="R137" s="1299"/>
      <c r="S137" s="1569"/>
      <c r="T137" s="1570"/>
      <c r="U137" s="1299"/>
      <c r="V137" s="1299"/>
      <c r="W137" s="1299"/>
      <c r="X137" s="1299"/>
      <c r="Y137" s="1299"/>
      <c r="Z137" s="1526"/>
      <c r="AA137" s="619"/>
      <c r="AB137" s="487"/>
      <c r="AC137" s="487"/>
      <c r="AD137" s="487"/>
      <c r="AE137" s="487"/>
      <c r="AF137" s="487"/>
      <c r="AG137" s="487"/>
      <c r="AH137" s="487"/>
      <c r="AI137" s="487"/>
      <c r="AJ137" s="487"/>
    </row>
    <row r="138" spans="1:36" s="1" customFormat="1" ht="28.5" hidden="1" customHeight="1" x14ac:dyDescent="0.2">
      <c r="A138" s="9"/>
      <c r="B138" s="1549"/>
      <c r="C138" s="611" t="s">
        <v>701</v>
      </c>
      <c r="D138" s="386" t="e">
        <f>+Y138/#REF!</f>
        <v>#REF!</v>
      </c>
      <c r="E138" s="609" t="s">
        <v>328</v>
      </c>
      <c r="F138" s="430" t="s">
        <v>285</v>
      </c>
      <c r="G138" s="430">
        <v>1</v>
      </c>
      <c r="H138" s="397">
        <v>0</v>
      </c>
      <c r="I138" s="1212"/>
      <c r="J138" s="397"/>
      <c r="K138" s="397"/>
      <c r="L138" s="510"/>
      <c r="M138" s="510"/>
      <c r="N138" s="1561"/>
      <c r="O138" s="1299"/>
      <c r="P138" s="1561"/>
      <c r="Q138" s="1299"/>
      <c r="R138" s="1299"/>
      <c r="S138" s="1569"/>
      <c r="T138" s="1570"/>
      <c r="U138" s="1299"/>
      <c r="V138" s="1299"/>
      <c r="W138" s="1299"/>
      <c r="X138" s="1299"/>
      <c r="Y138" s="1299"/>
      <c r="Z138" s="1526"/>
      <c r="AA138" s="619"/>
      <c r="AB138" s="487"/>
      <c r="AC138" s="487"/>
      <c r="AD138" s="487"/>
      <c r="AE138" s="487"/>
      <c r="AF138" s="487"/>
      <c r="AG138" s="487"/>
      <c r="AH138" s="487"/>
      <c r="AI138" s="487"/>
      <c r="AJ138" s="487"/>
    </row>
    <row r="139" spans="1:36" s="1" customFormat="1" ht="42.75" hidden="1" customHeight="1" x14ac:dyDescent="0.2">
      <c r="A139" s="9"/>
      <c r="B139" s="1549"/>
      <c r="C139" s="607" t="s">
        <v>702</v>
      </c>
      <c r="D139" s="386" t="e">
        <f>+Y139/#REF!</f>
        <v>#REF!</v>
      </c>
      <c r="E139" s="609" t="s">
        <v>329</v>
      </c>
      <c r="F139" s="418" t="s">
        <v>285</v>
      </c>
      <c r="G139" s="418">
        <v>1</v>
      </c>
      <c r="H139" s="397">
        <v>1</v>
      </c>
      <c r="I139" s="1212"/>
      <c r="J139" s="397"/>
      <c r="K139" s="397"/>
      <c r="L139" s="510"/>
      <c r="M139" s="510"/>
      <c r="N139" s="1561"/>
      <c r="O139" s="1299"/>
      <c r="P139" s="1561"/>
      <c r="Q139" s="1299"/>
      <c r="R139" s="1299"/>
      <c r="S139" s="1569"/>
      <c r="T139" s="1570"/>
      <c r="U139" s="1299"/>
      <c r="V139" s="1299"/>
      <c r="W139" s="1299"/>
      <c r="X139" s="1299"/>
      <c r="Y139" s="1299"/>
      <c r="Z139" s="1526"/>
      <c r="AA139" s="619"/>
      <c r="AB139" s="487"/>
      <c r="AC139" s="487"/>
      <c r="AD139" s="487"/>
      <c r="AE139" s="487"/>
      <c r="AF139" s="487"/>
      <c r="AG139" s="487"/>
      <c r="AH139" s="487"/>
      <c r="AI139" s="487"/>
      <c r="AJ139" s="487"/>
    </row>
    <row r="140" spans="1:36" s="1" customFormat="1" ht="42.75" hidden="1" customHeight="1" x14ac:dyDescent="0.2">
      <c r="A140" s="9"/>
      <c r="B140" s="1549"/>
      <c r="C140" s="611" t="s">
        <v>703</v>
      </c>
      <c r="D140" s="386" t="e">
        <f>+Y140/#REF!</f>
        <v>#REF!</v>
      </c>
      <c r="E140" s="609" t="s">
        <v>330</v>
      </c>
      <c r="F140" s="430" t="s">
        <v>331</v>
      </c>
      <c r="G140" s="430">
        <v>10</v>
      </c>
      <c r="H140" s="397">
        <v>1</v>
      </c>
      <c r="I140" s="1212"/>
      <c r="J140" s="397"/>
      <c r="K140" s="397"/>
      <c r="L140" s="510"/>
      <c r="M140" s="510"/>
      <c r="N140" s="1561"/>
      <c r="O140" s="1299"/>
      <c r="P140" s="1561"/>
      <c r="Q140" s="1299"/>
      <c r="R140" s="1299"/>
      <c r="S140" s="1569"/>
      <c r="T140" s="1570"/>
      <c r="U140" s="1299"/>
      <c r="V140" s="1299"/>
      <c r="W140" s="1299"/>
      <c r="X140" s="1299"/>
      <c r="Y140" s="1299" t="e">
        <f>+V140+W140+X140+#REF!</f>
        <v>#REF!</v>
      </c>
      <c r="Z140" s="1526"/>
      <c r="AA140" s="619"/>
      <c r="AB140" s="487"/>
      <c r="AC140" s="487"/>
      <c r="AD140" s="487"/>
      <c r="AE140" s="487"/>
      <c r="AF140" s="487"/>
      <c r="AG140" s="487"/>
      <c r="AH140" s="487"/>
      <c r="AI140" s="487"/>
      <c r="AJ140" s="487"/>
    </row>
    <row r="141" spans="1:36" s="1" customFormat="1" ht="57" hidden="1" customHeight="1" x14ac:dyDescent="0.2">
      <c r="A141" s="9"/>
      <c r="B141" s="1549"/>
      <c r="C141" s="428" t="s">
        <v>704</v>
      </c>
      <c r="D141" s="386" t="e">
        <f>+Y141/#REF!</f>
        <v>#REF!</v>
      </c>
      <c r="E141" s="609" t="s">
        <v>332</v>
      </c>
      <c r="F141" s="418" t="s">
        <v>333</v>
      </c>
      <c r="G141" s="418">
        <v>1</v>
      </c>
      <c r="H141" s="397">
        <v>6</v>
      </c>
      <c r="I141" s="1212"/>
      <c r="J141" s="397"/>
      <c r="K141" s="397"/>
      <c r="L141" s="510"/>
      <c r="M141" s="510"/>
      <c r="N141" s="1561"/>
      <c r="O141" s="1299"/>
      <c r="P141" s="1561"/>
      <c r="Q141" s="1299"/>
      <c r="R141" s="1299"/>
      <c r="S141" s="1569"/>
      <c r="T141" s="1570"/>
      <c r="U141" s="1299"/>
      <c r="V141" s="1299"/>
      <c r="W141" s="1299"/>
      <c r="X141" s="1299"/>
      <c r="Y141" s="1299"/>
      <c r="Z141" s="1526"/>
      <c r="AA141" s="619"/>
      <c r="AB141" s="487"/>
      <c r="AC141" s="487"/>
      <c r="AD141" s="487"/>
      <c r="AE141" s="487"/>
      <c r="AF141" s="487"/>
      <c r="AG141" s="487"/>
      <c r="AH141" s="487"/>
      <c r="AI141" s="487"/>
      <c r="AJ141" s="487"/>
    </row>
    <row r="142" spans="1:36" s="1" customFormat="1" ht="71.25" hidden="1" customHeight="1" x14ac:dyDescent="0.2">
      <c r="A142" s="9"/>
      <c r="B142" s="1549"/>
      <c r="C142" s="611" t="s">
        <v>705</v>
      </c>
      <c r="D142" s="386" t="e">
        <f>+Y142/#REF!</f>
        <v>#REF!</v>
      </c>
      <c r="E142" s="609" t="s">
        <v>303</v>
      </c>
      <c r="F142" s="430" t="s">
        <v>285</v>
      </c>
      <c r="G142" s="430">
        <v>1</v>
      </c>
      <c r="H142" s="397">
        <v>1</v>
      </c>
      <c r="I142" s="1212"/>
      <c r="J142" s="397"/>
      <c r="K142" s="397"/>
      <c r="L142" s="510"/>
      <c r="M142" s="510"/>
      <c r="N142" s="1561"/>
      <c r="O142" s="1299"/>
      <c r="P142" s="1561"/>
      <c r="Q142" s="1299"/>
      <c r="R142" s="1299"/>
      <c r="S142" s="1569"/>
      <c r="T142" s="1570"/>
      <c r="U142" s="1299"/>
      <c r="V142" s="1299"/>
      <c r="W142" s="1299"/>
      <c r="X142" s="1299"/>
      <c r="Y142" s="1299"/>
      <c r="Z142" s="1526"/>
      <c r="AA142" s="619"/>
      <c r="AB142" s="487"/>
      <c r="AC142" s="487"/>
      <c r="AD142" s="487"/>
      <c r="AE142" s="487"/>
      <c r="AF142" s="487"/>
      <c r="AG142" s="487"/>
      <c r="AH142" s="487"/>
      <c r="AI142" s="487"/>
      <c r="AJ142" s="487"/>
    </row>
    <row r="143" spans="1:36" s="1" customFormat="1" ht="57" hidden="1" customHeight="1" x14ac:dyDescent="0.2">
      <c r="A143" s="9"/>
      <c r="B143" s="1549"/>
      <c r="C143" s="611" t="s">
        <v>706</v>
      </c>
      <c r="D143" s="386" t="e">
        <f>+Y143/#REF!</f>
        <v>#REF!</v>
      </c>
      <c r="E143" s="609" t="s">
        <v>449</v>
      </c>
      <c r="F143" s="430" t="s">
        <v>334</v>
      </c>
      <c r="G143" s="430">
        <v>2</v>
      </c>
      <c r="H143" s="397">
        <v>1</v>
      </c>
      <c r="I143" s="1212"/>
      <c r="J143" s="397"/>
      <c r="K143" s="397"/>
      <c r="L143" s="510"/>
      <c r="M143" s="510"/>
      <c r="N143" s="1561"/>
      <c r="O143" s="1299"/>
      <c r="P143" s="1561"/>
      <c r="Q143" s="1299"/>
      <c r="R143" s="1299"/>
      <c r="S143" s="1569"/>
      <c r="T143" s="1570"/>
      <c r="U143" s="1299"/>
      <c r="V143" s="1299"/>
      <c r="W143" s="1299"/>
      <c r="X143" s="1299"/>
      <c r="Y143" s="1299"/>
      <c r="Z143" s="1526"/>
      <c r="AA143" s="619"/>
      <c r="AB143" s="487"/>
      <c r="AC143" s="487"/>
      <c r="AD143" s="487"/>
      <c r="AE143" s="487"/>
      <c r="AF143" s="487"/>
      <c r="AG143" s="487"/>
      <c r="AH143" s="487"/>
      <c r="AI143" s="487"/>
      <c r="AJ143" s="487"/>
    </row>
    <row r="144" spans="1:36" s="1" customFormat="1" ht="42.75" hidden="1" customHeight="1" x14ac:dyDescent="0.2">
      <c r="A144" s="9"/>
      <c r="B144" s="1549"/>
      <c r="C144" s="611" t="s">
        <v>707</v>
      </c>
      <c r="D144" s="386" t="e">
        <f>+Y144/#REF!</f>
        <v>#REF!</v>
      </c>
      <c r="E144" s="609" t="s">
        <v>335</v>
      </c>
      <c r="F144" s="430" t="s">
        <v>285</v>
      </c>
      <c r="G144" s="430">
        <v>1</v>
      </c>
      <c r="H144" s="397">
        <v>2</v>
      </c>
      <c r="I144" s="1212"/>
      <c r="J144" s="397"/>
      <c r="K144" s="397"/>
      <c r="L144" s="510"/>
      <c r="M144" s="510"/>
      <c r="N144" s="1561"/>
      <c r="O144" s="1299"/>
      <c r="P144" s="1561"/>
      <c r="Q144" s="1299"/>
      <c r="R144" s="1299"/>
      <c r="S144" s="1569"/>
      <c r="T144" s="1570"/>
      <c r="U144" s="1299"/>
      <c r="V144" s="1299"/>
      <c r="W144" s="1299"/>
      <c r="X144" s="1299"/>
      <c r="Y144" s="1299"/>
      <c r="Z144" s="1526"/>
      <c r="AA144" s="619"/>
      <c r="AB144" s="487"/>
      <c r="AC144" s="487"/>
      <c r="AD144" s="487"/>
      <c r="AE144" s="487"/>
      <c r="AF144" s="487"/>
      <c r="AG144" s="487"/>
      <c r="AH144" s="487"/>
      <c r="AI144" s="487"/>
      <c r="AJ144" s="487"/>
    </row>
    <row r="145" spans="1:36" s="1" customFormat="1" ht="28.5" hidden="1" customHeight="1" x14ac:dyDescent="0.2">
      <c r="A145" s="9"/>
      <c r="B145" s="1549"/>
      <c r="C145" s="611" t="s">
        <v>336</v>
      </c>
      <c r="D145" s="386" t="e">
        <f>+Y145/#REF!</f>
        <v>#REF!</v>
      </c>
      <c r="E145" s="609" t="s">
        <v>337</v>
      </c>
      <c r="F145" s="430" t="s">
        <v>324</v>
      </c>
      <c r="G145" s="430">
        <v>1</v>
      </c>
      <c r="H145" s="397">
        <v>1</v>
      </c>
      <c r="I145" s="1212"/>
      <c r="J145" s="397"/>
      <c r="K145" s="397"/>
      <c r="L145" s="510"/>
      <c r="M145" s="510"/>
      <c r="N145" s="1562"/>
      <c r="O145" s="1300"/>
      <c r="P145" s="1562"/>
      <c r="Q145" s="1300"/>
      <c r="R145" s="1300"/>
      <c r="S145" s="1573"/>
      <c r="T145" s="1574"/>
      <c r="U145" s="1300"/>
      <c r="V145" s="1300"/>
      <c r="W145" s="1300"/>
      <c r="X145" s="1300"/>
      <c r="Y145" s="1300"/>
      <c r="Z145" s="1526"/>
      <c r="AA145" s="619"/>
      <c r="AB145" s="487"/>
      <c r="AC145" s="487"/>
      <c r="AD145" s="487"/>
      <c r="AE145" s="487"/>
      <c r="AF145" s="487"/>
      <c r="AG145" s="487"/>
      <c r="AH145" s="487"/>
      <c r="AI145" s="487"/>
      <c r="AJ145" s="487"/>
    </row>
    <row r="146" spans="1:36" s="1" customFormat="1" ht="71.25" hidden="1" customHeight="1" x14ac:dyDescent="0.2">
      <c r="A146" s="9"/>
      <c r="B146" s="1549"/>
      <c r="C146" s="611" t="s">
        <v>708</v>
      </c>
      <c r="D146" s="386" t="e">
        <f>+Y146/#REF!</f>
        <v>#REF!</v>
      </c>
      <c r="E146" s="609" t="s">
        <v>303</v>
      </c>
      <c r="F146" s="418" t="s">
        <v>285</v>
      </c>
      <c r="G146" s="418">
        <v>1</v>
      </c>
      <c r="H146" s="397">
        <v>1</v>
      </c>
      <c r="I146" s="1212" t="s">
        <v>638</v>
      </c>
      <c r="J146" s="397"/>
      <c r="K146" s="397"/>
      <c r="L146" s="510"/>
      <c r="M146" s="510"/>
      <c r="N146" s="1560">
        <v>55405</v>
      </c>
      <c r="O146" s="1298"/>
      <c r="P146" s="1298"/>
      <c r="Q146" s="1298"/>
      <c r="R146" s="1298"/>
      <c r="S146" s="1567"/>
      <c r="T146" s="1568"/>
      <c r="U146" s="1298"/>
      <c r="V146" s="1298">
        <v>100000000</v>
      </c>
      <c r="W146" s="1298">
        <f>+(V146/V113)*W113</f>
        <v>103888218.64298376</v>
      </c>
      <c r="X146" s="1298">
        <f>(W146/W113)*X113</f>
        <v>106341837.83586212</v>
      </c>
      <c r="Y146" s="1298">
        <f>SUM(N146:U152)</f>
        <v>55405</v>
      </c>
      <c r="Z146" s="1526"/>
      <c r="AA146" s="619"/>
      <c r="AB146" s="487"/>
      <c r="AC146" s="487"/>
      <c r="AD146" s="487"/>
      <c r="AE146" s="487"/>
      <c r="AF146" s="487"/>
      <c r="AG146" s="487"/>
      <c r="AH146" s="487"/>
      <c r="AI146" s="487"/>
      <c r="AJ146" s="487"/>
    </row>
    <row r="147" spans="1:36" s="1" customFormat="1" ht="99.75" hidden="1" customHeight="1" x14ac:dyDescent="0.2">
      <c r="A147" s="9"/>
      <c r="B147" s="1549"/>
      <c r="C147" s="611" t="s">
        <v>709</v>
      </c>
      <c r="D147" s="386" t="e">
        <f>+Y147/#REF!</f>
        <v>#REF!</v>
      </c>
      <c r="E147" s="609" t="s">
        <v>338</v>
      </c>
      <c r="F147" s="418" t="s">
        <v>285</v>
      </c>
      <c r="G147" s="418">
        <v>1</v>
      </c>
      <c r="H147" s="397">
        <v>1</v>
      </c>
      <c r="I147" s="1212"/>
      <c r="J147" s="397"/>
      <c r="K147" s="397"/>
      <c r="L147" s="510"/>
      <c r="M147" s="510"/>
      <c r="N147" s="1561"/>
      <c r="O147" s="1299"/>
      <c r="P147" s="1299"/>
      <c r="Q147" s="1299"/>
      <c r="R147" s="1299"/>
      <c r="S147" s="1569"/>
      <c r="T147" s="1570"/>
      <c r="U147" s="1299"/>
      <c r="V147" s="1299"/>
      <c r="W147" s="1299"/>
      <c r="X147" s="1299"/>
      <c r="Y147" s="1299" t="e">
        <f>+V147+W147+X147+#REF!</f>
        <v>#REF!</v>
      </c>
      <c r="Z147" s="1526"/>
      <c r="AA147" s="619"/>
      <c r="AB147" s="487"/>
      <c r="AC147" s="487"/>
      <c r="AD147" s="487"/>
      <c r="AE147" s="487"/>
      <c r="AF147" s="487"/>
      <c r="AG147" s="487"/>
      <c r="AH147" s="487"/>
      <c r="AI147" s="487"/>
      <c r="AJ147" s="487"/>
    </row>
    <row r="148" spans="1:36" s="1" customFormat="1" ht="28.5" hidden="1" customHeight="1" x14ac:dyDescent="0.2">
      <c r="A148" s="9"/>
      <c r="B148" s="1549"/>
      <c r="C148" s="611" t="s">
        <v>710</v>
      </c>
      <c r="D148" s="386" t="e">
        <f>+Y148/#REF!</f>
        <v>#REF!</v>
      </c>
      <c r="E148" s="609" t="s">
        <v>339</v>
      </c>
      <c r="F148" s="418" t="s">
        <v>285</v>
      </c>
      <c r="G148" s="418">
        <v>0</v>
      </c>
      <c r="H148" s="397">
        <v>1</v>
      </c>
      <c r="I148" s="1212"/>
      <c r="J148" s="397"/>
      <c r="K148" s="397"/>
      <c r="L148" s="510"/>
      <c r="M148" s="510"/>
      <c r="N148" s="1561"/>
      <c r="O148" s="1299"/>
      <c r="P148" s="1299"/>
      <c r="Q148" s="1299"/>
      <c r="R148" s="1299"/>
      <c r="S148" s="1569"/>
      <c r="T148" s="1570"/>
      <c r="U148" s="1299"/>
      <c r="V148" s="1299"/>
      <c r="W148" s="1299"/>
      <c r="X148" s="1299"/>
      <c r="Y148" s="1299" t="e">
        <f>+V148+W148+X148+#REF!</f>
        <v>#REF!</v>
      </c>
      <c r="Z148" s="1526"/>
      <c r="AA148" s="619"/>
      <c r="AB148" s="487"/>
      <c r="AC148" s="487"/>
      <c r="AD148" s="487"/>
      <c r="AE148" s="487"/>
      <c r="AF148" s="487"/>
      <c r="AG148" s="487"/>
      <c r="AH148" s="487"/>
      <c r="AI148" s="487"/>
      <c r="AJ148" s="487"/>
    </row>
    <row r="149" spans="1:36" s="1" customFormat="1" ht="28.5" hidden="1" customHeight="1" x14ac:dyDescent="0.2">
      <c r="A149" s="9"/>
      <c r="B149" s="1549"/>
      <c r="C149" s="1219" t="s">
        <v>711</v>
      </c>
      <c r="D149" s="386" t="e">
        <f>+Y149/#REF!</f>
        <v>#REF!</v>
      </c>
      <c r="E149" s="609" t="s">
        <v>450</v>
      </c>
      <c r="F149" s="418" t="s">
        <v>285</v>
      </c>
      <c r="G149" s="418">
        <v>1</v>
      </c>
      <c r="H149" s="397">
        <v>0</v>
      </c>
      <c r="I149" s="1212"/>
      <c r="J149" s="397"/>
      <c r="K149" s="397"/>
      <c r="L149" s="510"/>
      <c r="M149" s="510"/>
      <c r="N149" s="1561"/>
      <c r="O149" s="1299"/>
      <c r="P149" s="1299"/>
      <c r="Q149" s="1299"/>
      <c r="R149" s="1299"/>
      <c r="S149" s="1569"/>
      <c r="T149" s="1570"/>
      <c r="U149" s="1299"/>
      <c r="V149" s="1299"/>
      <c r="W149" s="1299"/>
      <c r="X149" s="1299"/>
      <c r="Y149" s="1299" t="e">
        <f>+V149+W149+X149+#REF!</f>
        <v>#REF!</v>
      </c>
      <c r="Z149" s="1526"/>
      <c r="AA149" s="619"/>
      <c r="AB149" s="487"/>
      <c r="AC149" s="487"/>
      <c r="AD149" s="487"/>
      <c r="AE149" s="487"/>
      <c r="AF149" s="487"/>
      <c r="AG149" s="487"/>
      <c r="AH149" s="487"/>
      <c r="AI149" s="487"/>
      <c r="AJ149" s="487"/>
    </row>
    <row r="150" spans="1:36" s="1" customFormat="1" ht="15" hidden="1" customHeight="1" x14ac:dyDescent="0.2">
      <c r="A150" s="9"/>
      <c r="B150" s="1549"/>
      <c r="C150" s="1219"/>
      <c r="D150" s="386"/>
      <c r="E150" s="609" t="s">
        <v>368</v>
      </c>
      <c r="F150" s="418"/>
      <c r="G150" s="418">
        <v>1</v>
      </c>
      <c r="H150" s="397">
        <v>1</v>
      </c>
      <c r="I150" s="1212"/>
      <c r="J150" s="397"/>
      <c r="K150" s="397"/>
      <c r="L150" s="510"/>
      <c r="M150" s="510"/>
      <c r="N150" s="1561"/>
      <c r="O150" s="1299"/>
      <c r="P150" s="1299"/>
      <c r="Q150" s="1299"/>
      <c r="R150" s="1299"/>
      <c r="S150" s="1569"/>
      <c r="T150" s="1570"/>
      <c r="U150" s="1299"/>
      <c r="V150" s="1299"/>
      <c r="W150" s="1299"/>
      <c r="X150" s="1299"/>
      <c r="Y150" s="1299"/>
      <c r="Z150" s="1526"/>
      <c r="AA150" s="619"/>
      <c r="AB150" s="487"/>
      <c r="AC150" s="487"/>
      <c r="AD150" s="487"/>
      <c r="AE150" s="487"/>
      <c r="AF150" s="487"/>
      <c r="AG150" s="487"/>
      <c r="AH150" s="487"/>
      <c r="AI150" s="487"/>
      <c r="AJ150" s="487"/>
    </row>
    <row r="151" spans="1:36" s="1" customFormat="1" ht="35.25" hidden="1" customHeight="1" x14ac:dyDescent="0.2">
      <c r="A151" s="9"/>
      <c r="B151" s="1549"/>
      <c r="C151" s="611" t="s">
        <v>712</v>
      </c>
      <c r="D151" s="386" t="e">
        <f>+Y151/#REF!</f>
        <v>#REF!</v>
      </c>
      <c r="E151" s="609" t="s">
        <v>340</v>
      </c>
      <c r="F151" s="418" t="s">
        <v>285</v>
      </c>
      <c r="G151" s="418">
        <v>1</v>
      </c>
      <c r="H151" s="397">
        <v>1</v>
      </c>
      <c r="I151" s="1212"/>
      <c r="J151" s="397"/>
      <c r="K151" s="397"/>
      <c r="L151" s="510"/>
      <c r="M151" s="510"/>
      <c r="N151" s="1561"/>
      <c r="O151" s="1299"/>
      <c r="P151" s="1299"/>
      <c r="Q151" s="1299"/>
      <c r="R151" s="1299"/>
      <c r="S151" s="1569"/>
      <c r="T151" s="1570"/>
      <c r="U151" s="1299"/>
      <c r="V151" s="1299"/>
      <c r="W151" s="1299"/>
      <c r="X151" s="1299"/>
      <c r="Y151" s="1299"/>
      <c r="Z151" s="1526"/>
      <c r="AA151" s="619"/>
      <c r="AB151" s="487"/>
      <c r="AC151" s="487"/>
      <c r="AD151" s="487"/>
      <c r="AE151" s="487"/>
      <c r="AF151" s="487"/>
      <c r="AG151" s="487"/>
      <c r="AH151" s="487"/>
      <c r="AI151" s="487"/>
      <c r="AJ151" s="487"/>
    </row>
    <row r="152" spans="1:36" s="1" customFormat="1" ht="28.5" hidden="1" customHeight="1" x14ac:dyDescent="0.2">
      <c r="A152" s="9"/>
      <c r="B152" s="1549"/>
      <c r="C152" s="611" t="s">
        <v>341</v>
      </c>
      <c r="D152" s="386" t="e">
        <f>+Y152/#REF!</f>
        <v>#REF!</v>
      </c>
      <c r="E152" s="609" t="s">
        <v>342</v>
      </c>
      <c r="F152" s="418" t="s">
        <v>285</v>
      </c>
      <c r="G152" s="418">
        <v>3</v>
      </c>
      <c r="H152" s="397">
        <v>1</v>
      </c>
      <c r="I152" s="1212"/>
      <c r="J152" s="397"/>
      <c r="K152" s="397"/>
      <c r="L152" s="510"/>
      <c r="M152" s="510"/>
      <c r="N152" s="1562"/>
      <c r="O152" s="1300"/>
      <c r="P152" s="1300"/>
      <c r="Q152" s="1300"/>
      <c r="R152" s="1300"/>
      <c r="S152" s="1573"/>
      <c r="T152" s="1574"/>
      <c r="U152" s="1300"/>
      <c r="V152" s="1300"/>
      <c r="W152" s="1300"/>
      <c r="X152" s="1300"/>
      <c r="Y152" s="1300"/>
      <c r="Z152" s="1526"/>
      <c r="AA152" s="619"/>
      <c r="AB152" s="487"/>
      <c r="AC152" s="487"/>
      <c r="AD152" s="487"/>
      <c r="AE152" s="487"/>
      <c r="AF152" s="487"/>
      <c r="AG152" s="487"/>
      <c r="AH152" s="487"/>
      <c r="AI152" s="487"/>
      <c r="AJ152" s="487"/>
    </row>
    <row r="153" spans="1:36" s="1" customFormat="1" ht="42.75" hidden="1" customHeight="1" x14ac:dyDescent="0.2">
      <c r="A153" s="9"/>
      <c r="B153" s="1549"/>
      <c r="C153" s="759" t="s">
        <v>713</v>
      </c>
      <c r="D153" s="386" t="e">
        <f>+Y153/#REF!</f>
        <v>#REF!</v>
      </c>
      <c r="E153" s="609" t="s">
        <v>343</v>
      </c>
      <c r="F153" s="397">
        <v>0</v>
      </c>
      <c r="G153" s="397">
        <v>1</v>
      </c>
      <c r="H153" s="397">
        <v>3</v>
      </c>
      <c r="I153" s="1212" t="s">
        <v>639</v>
      </c>
      <c r="J153" s="397"/>
      <c r="K153" s="397"/>
      <c r="L153" s="510"/>
      <c r="M153" s="510"/>
      <c r="N153" s="1560">
        <v>28449</v>
      </c>
      <c r="O153" s="1298"/>
      <c r="P153" s="1560">
        <v>808</v>
      </c>
      <c r="Q153" s="1298"/>
      <c r="R153" s="1298"/>
      <c r="S153" s="1567">
        <v>85000</v>
      </c>
      <c r="T153" s="1568"/>
      <c r="U153" s="1298"/>
      <c r="V153" s="1298">
        <v>80000000</v>
      </c>
      <c r="W153" s="1298">
        <f>+(V153/V113)*W113</f>
        <v>83110574.914387003</v>
      </c>
      <c r="X153" s="1298">
        <f>(W153/W113)*X113</f>
        <v>85073470.268689677</v>
      </c>
      <c r="Y153" s="1298">
        <f>SUM(N153:U157)</f>
        <v>114257</v>
      </c>
      <c r="Z153" s="1526"/>
      <c r="AA153" s="619"/>
      <c r="AB153" s="487"/>
      <c r="AC153" s="487"/>
      <c r="AD153" s="487"/>
      <c r="AE153" s="487"/>
      <c r="AF153" s="487"/>
      <c r="AG153" s="487"/>
      <c r="AH153" s="487"/>
      <c r="AI153" s="487"/>
      <c r="AJ153" s="487"/>
    </row>
    <row r="154" spans="1:36" s="1" customFormat="1" ht="28.5" hidden="1" customHeight="1" x14ac:dyDescent="0.2">
      <c r="A154" s="9"/>
      <c r="B154" s="1549"/>
      <c r="C154" s="611" t="s">
        <v>714</v>
      </c>
      <c r="D154" s="386" t="e">
        <f>+Y154/#REF!</f>
        <v>#REF!</v>
      </c>
      <c r="E154" s="609" t="s">
        <v>451</v>
      </c>
      <c r="F154" s="418" t="s">
        <v>344</v>
      </c>
      <c r="G154" s="418">
        <v>1</v>
      </c>
      <c r="H154" s="397">
        <v>1</v>
      </c>
      <c r="I154" s="1212"/>
      <c r="J154" s="397"/>
      <c r="K154" s="397"/>
      <c r="L154" s="510"/>
      <c r="M154" s="510"/>
      <c r="N154" s="1561"/>
      <c r="O154" s="1299"/>
      <c r="P154" s="1561"/>
      <c r="Q154" s="1299"/>
      <c r="R154" s="1299"/>
      <c r="S154" s="1569"/>
      <c r="T154" s="1570"/>
      <c r="U154" s="1299"/>
      <c r="V154" s="1299"/>
      <c r="W154" s="1299"/>
      <c r="X154" s="1299"/>
      <c r="Y154" s="1299"/>
      <c r="Z154" s="1526"/>
      <c r="AA154" s="619"/>
      <c r="AB154" s="487"/>
      <c r="AC154" s="487"/>
      <c r="AD154" s="487"/>
      <c r="AE154" s="487"/>
      <c r="AF154" s="487"/>
      <c r="AG154" s="487"/>
      <c r="AH154" s="487"/>
      <c r="AI154" s="487"/>
      <c r="AJ154" s="487"/>
    </row>
    <row r="155" spans="1:36" s="1" customFormat="1" ht="71.25" hidden="1" customHeight="1" x14ac:dyDescent="0.2">
      <c r="A155" s="9"/>
      <c r="B155" s="1549"/>
      <c r="C155" s="778" t="s">
        <v>345</v>
      </c>
      <c r="D155" s="386" t="e">
        <f>+Y155/#REF!</f>
        <v>#REF!</v>
      </c>
      <c r="E155" s="609" t="s">
        <v>452</v>
      </c>
      <c r="F155" s="418" t="s">
        <v>344</v>
      </c>
      <c r="G155" s="418">
        <v>0.45</v>
      </c>
      <c r="H155" s="397">
        <v>1</v>
      </c>
      <c r="I155" s="1212"/>
      <c r="J155" s="397"/>
      <c r="K155" s="397"/>
      <c r="L155" s="510"/>
      <c r="M155" s="510"/>
      <c r="N155" s="1299"/>
      <c r="O155" s="1299"/>
      <c r="P155" s="1299"/>
      <c r="Q155" s="1299"/>
      <c r="R155" s="1299"/>
      <c r="S155" s="1571"/>
      <c r="T155" s="1572"/>
      <c r="U155" s="1299"/>
      <c r="V155" s="1299"/>
      <c r="W155" s="1299"/>
      <c r="X155" s="1299"/>
      <c r="Y155" s="1299" t="e">
        <f>+V155+W155+X155+#REF!</f>
        <v>#REF!</v>
      </c>
      <c r="Z155" s="1530"/>
      <c r="AA155" s="619"/>
      <c r="AB155" s="487"/>
      <c r="AC155" s="487"/>
      <c r="AD155" s="487"/>
      <c r="AE155" s="487"/>
      <c r="AF155" s="487"/>
      <c r="AG155" s="487"/>
      <c r="AH155" s="487"/>
      <c r="AI155" s="487"/>
      <c r="AJ155" s="487"/>
    </row>
    <row r="156" spans="1:36" s="1" customFormat="1" ht="42.75" hidden="1" customHeight="1" x14ac:dyDescent="0.2">
      <c r="A156" s="9"/>
      <c r="B156" s="1549"/>
      <c r="C156" s="611" t="s">
        <v>715</v>
      </c>
      <c r="D156" s="386" t="e">
        <f>+Y156/#REF!</f>
        <v>#REF!</v>
      </c>
      <c r="E156" s="609" t="s">
        <v>346</v>
      </c>
      <c r="F156" s="418" t="s">
        <v>334</v>
      </c>
      <c r="G156" s="418">
        <v>1</v>
      </c>
      <c r="H156" s="389">
        <v>0.1</v>
      </c>
      <c r="I156" s="1212"/>
      <c r="J156" s="389"/>
      <c r="K156" s="389"/>
      <c r="L156" s="390"/>
      <c r="M156" s="390"/>
      <c r="N156" s="1561"/>
      <c r="O156" s="1299"/>
      <c r="P156" s="1561"/>
      <c r="Q156" s="1299"/>
      <c r="R156" s="1299"/>
      <c r="S156" s="1569"/>
      <c r="T156" s="1570"/>
      <c r="U156" s="1299"/>
      <c r="V156" s="1299"/>
      <c r="W156" s="1299"/>
      <c r="X156" s="1299"/>
      <c r="Y156" s="1299" t="e">
        <f>+V156+W156+X156+#REF!</f>
        <v>#REF!</v>
      </c>
      <c r="Z156" s="1526"/>
      <c r="AA156" s="619"/>
      <c r="AB156" s="487"/>
      <c r="AC156" s="487"/>
      <c r="AD156" s="487"/>
      <c r="AE156" s="487"/>
      <c r="AF156" s="487"/>
      <c r="AG156" s="487"/>
      <c r="AH156" s="487"/>
      <c r="AI156" s="487"/>
      <c r="AJ156" s="487"/>
    </row>
    <row r="157" spans="1:36" s="1" customFormat="1" ht="57" hidden="1" customHeight="1" x14ac:dyDescent="0.2">
      <c r="A157" s="9"/>
      <c r="B157" s="1549"/>
      <c r="C157" s="611" t="s">
        <v>716</v>
      </c>
      <c r="D157" s="386" t="e">
        <f>+Y157/#REF!</f>
        <v>#REF!</v>
      </c>
      <c r="E157" s="609" t="s">
        <v>347</v>
      </c>
      <c r="F157" s="397">
        <v>0</v>
      </c>
      <c r="G157" s="397">
        <v>1</v>
      </c>
      <c r="H157" s="397">
        <v>1</v>
      </c>
      <c r="I157" s="1212"/>
      <c r="J157" s="397"/>
      <c r="K157" s="397"/>
      <c r="L157" s="510"/>
      <c r="M157" s="510"/>
      <c r="N157" s="1562"/>
      <c r="O157" s="1300"/>
      <c r="P157" s="1562"/>
      <c r="Q157" s="1300"/>
      <c r="R157" s="1300"/>
      <c r="S157" s="1573"/>
      <c r="T157" s="1574"/>
      <c r="U157" s="1300"/>
      <c r="V157" s="1300"/>
      <c r="W157" s="1300"/>
      <c r="X157" s="1300"/>
      <c r="Y157" s="1300" t="e">
        <f>+V157+W157+X157+#REF!</f>
        <v>#REF!</v>
      </c>
      <c r="Z157" s="1526"/>
      <c r="AA157" s="619"/>
      <c r="AB157" s="487"/>
      <c r="AC157" s="487"/>
      <c r="AD157" s="487"/>
      <c r="AE157" s="487"/>
      <c r="AF157" s="487"/>
      <c r="AG157" s="487"/>
      <c r="AH157" s="487"/>
      <c r="AI157" s="487"/>
      <c r="AJ157" s="487"/>
    </row>
    <row r="158" spans="1:36" s="1" customFormat="1" ht="42.75" hidden="1" customHeight="1" x14ac:dyDescent="0.2">
      <c r="A158" s="9"/>
      <c r="B158" s="1549"/>
      <c r="C158" s="778" t="s">
        <v>453</v>
      </c>
      <c r="D158" s="386" t="e">
        <f>+Y158/#REF!</f>
        <v>#REF!</v>
      </c>
      <c r="E158" s="609" t="s">
        <v>303</v>
      </c>
      <c r="F158" s="397">
        <v>1</v>
      </c>
      <c r="G158" s="397">
        <v>1</v>
      </c>
      <c r="H158" s="397">
        <v>1</v>
      </c>
      <c r="I158" s="1212" t="s">
        <v>640</v>
      </c>
      <c r="J158" s="397"/>
      <c r="K158" s="397"/>
      <c r="L158" s="510"/>
      <c r="M158" s="510"/>
      <c r="N158" s="879">
        <v>69004</v>
      </c>
      <c r="O158" s="1298"/>
      <c r="P158" s="1298"/>
      <c r="Q158" s="1298"/>
      <c r="R158" s="1298"/>
      <c r="S158" s="1587"/>
      <c r="T158" s="1588"/>
      <c r="U158" s="1298"/>
      <c r="V158" s="1298"/>
      <c r="W158" s="1298"/>
      <c r="X158" s="1298"/>
      <c r="Y158" s="1298">
        <f>+U158+S158+Q158+P158+O158+N158</f>
        <v>69004</v>
      </c>
      <c r="Z158" s="1530"/>
      <c r="AA158" s="619"/>
      <c r="AB158" s="487"/>
      <c r="AC158" s="487"/>
      <c r="AD158" s="487"/>
      <c r="AE158" s="487"/>
      <c r="AF158" s="487"/>
      <c r="AG158" s="487"/>
      <c r="AH158" s="487"/>
      <c r="AI158" s="487"/>
      <c r="AJ158" s="487"/>
    </row>
    <row r="159" spans="1:36" s="1" customFormat="1" ht="57" hidden="1" customHeight="1" x14ac:dyDescent="0.2">
      <c r="A159" s="9"/>
      <c r="B159" s="1549"/>
      <c r="C159" s="778" t="s">
        <v>454</v>
      </c>
      <c r="D159" s="386" t="e">
        <f>+Y159/#REF!</f>
        <v>#REF!</v>
      </c>
      <c r="E159" s="609" t="s">
        <v>348</v>
      </c>
      <c r="F159" s="397">
        <v>1</v>
      </c>
      <c r="G159" s="397">
        <v>1</v>
      </c>
      <c r="H159" s="397">
        <v>1</v>
      </c>
      <c r="I159" s="1212"/>
      <c r="J159" s="397"/>
      <c r="K159" s="397"/>
      <c r="L159" s="510"/>
      <c r="M159" s="510"/>
      <c r="N159" s="879"/>
      <c r="O159" s="1299"/>
      <c r="P159" s="1299"/>
      <c r="Q159" s="1299"/>
      <c r="R159" s="1299"/>
      <c r="S159" s="1571"/>
      <c r="T159" s="1572"/>
      <c r="U159" s="1299"/>
      <c r="V159" s="1299"/>
      <c r="W159" s="1299"/>
      <c r="X159" s="1299"/>
      <c r="Y159" s="1299"/>
      <c r="Z159" s="1530"/>
      <c r="AA159" s="619"/>
      <c r="AB159" s="487"/>
      <c r="AC159" s="487"/>
      <c r="AD159" s="487"/>
      <c r="AE159" s="487"/>
      <c r="AF159" s="487"/>
      <c r="AG159" s="487"/>
      <c r="AH159" s="487"/>
      <c r="AI159" s="487"/>
      <c r="AJ159" s="487"/>
    </row>
    <row r="160" spans="1:36" s="1" customFormat="1" ht="63" hidden="1" customHeight="1" x14ac:dyDescent="0.2">
      <c r="A160" s="9"/>
      <c r="B160" s="1549"/>
      <c r="C160" s="778" t="s">
        <v>455</v>
      </c>
      <c r="D160" s="386" t="e">
        <f>+Y160/#REF!</f>
        <v>#REF!</v>
      </c>
      <c r="E160" s="609" t="s">
        <v>349</v>
      </c>
      <c r="F160" s="418" t="s">
        <v>285</v>
      </c>
      <c r="G160" s="418">
        <v>0</v>
      </c>
      <c r="H160" s="397">
        <v>0</v>
      </c>
      <c r="I160" s="1212"/>
      <c r="J160" s="397"/>
      <c r="K160" s="397"/>
      <c r="L160" s="510"/>
      <c r="M160" s="510"/>
      <c r="N160" s="879"/>
      <c r="O160" s="1299"/>
      <c r="P160" s="1299"/>
      <c r="Q160" s="1299"/>
      <c r="R160" s="1299"/>
      <c r="S160" s="1571"/>
      <c r="T160" s="1572"/>
      <c r="U160" s="1299"/>
      <c r="V160" s="1299"/>
      <c r="W160" s="1299"/>
      <c r="X160" s="1299"/>
      <c r="Y160" s="1299"/>
      <c r="Z160" s="1530"/>
      <c r="AA160" s="619"/>
      <c r="AB160" s="487"/>
      <c r="AC160" s="487"/>
      <c r="AD160" s="487"/>
      <c r="AE160" s="487"/>
      <c r="AF160" s="487"/>
      <c r="AG160" s="487"/>
      <c r="AH160" s="487"/>
      <c r="AI160" s="487"/>
      <c r="AJ160" s="487"/>
    </row>
    <row r="161" spans="1:36" s="1" customFormat="1" ht="42.75" hidden="1" customHeight="1" x14ac:dyDescent="0.2">
      <c r="A161" s="9"/>
      <c r="B161" s="1549"/>
      <c r="C161" s="611" t="s">
        <v>717</v>
      </c>
      <c r="D161" s="386" t="e">
        <f>+Y161/#REF!</f>
        <v>#REF!</v>
      </c>
      <c r="E161" s="609" t="s">
        <v>456</v>
      </c>
      <c r="F161" s="418" t="s">
        <v>285</v>
      </c>
      <c r="G161" s="418">
        <v>1</v>
      </c>
      <c r="H161" s="397">
        <v>1</v>
      </c>
      <c r="I161" s="1212"/>
      <c r="J161" s="397"/>
      <c r="K161" s="397"/>
      <c r="L161" s="510"/>
      <c r="M161" s="510"/>
      <c r="N161" s="1560">
        <v>69004</v>
      </c>
      <c r="O161" s="1299"/>
      <c r="P161" s="1561"/>
      <c r="Q161" s="1299"/>
      <c r="R161" s="1299"/>
      <c r="S161" s="1569"/>
      <c r="T161" s="1570"/>
      <c r="U161" s="1299"/>
      <c r="V161" s="1299"/>
      <c r="W161" s="1299"/>
      <c r="X161" s="1299"/>
      <c r="Y161" s="1299"/>
      <c r="Z161" s="1526"/>
      <c r="AA161" s="619"/>
      <c r="AB161" s="487"/>
      <c r="AC161" s="487"/>
      <c r="AD161" s="487"/>
      <c r="AE161" s="487"/>
      <c r="AF161" s="487"/>
      <c r="AG161" s="487"/>
      <c r="AH161" s="487"/>
      <c r="AI161" s="487"/>
      <c r="AJ161" s="487"/>
    </row>
    <row r="162" spans="1:36" s="1" customFormat="1" ht="42.75" hidden="1" customHeight="1" x14ac:dyDescent="0.2">
      <c r="A162" s="9"/>
      <c r="B162" s="1549"/>
      <c r="C162" s="611" t="s">
        <v>350</v>
      </c>
      <c r="D162" s="386" t="e">
        <f>+Y162/#REF!</f>
        <v>#REF!</v>
      </c>
      <c r="E162" s="609" t="s">
        <v>457</v>
      </c>
      <c r="F162" s="418" t="s">
        <v>285</v>
      </c>
      <c r="G162" s="418">
        <v>1</v>
      </c>
      <c r="H162" s="397">
        <v>1</v>
      </c>
      <c r="I162" s="1212"/>
      <c r="J162" s="397"/>
      <c r="K162" s="397"/>
      <c r="L162" s="510"/>
      <c r="M162" s="510"/>
      <c r="N162" s="1562"/>
      <c r="O162" s="1299"/>
      <c r="P162" s="1561"/>
      <c r="Q162" s="1299"/>
      <c r="R162" s="1299"/>
      <c r="S162" s="1569"/>
      <c r="T162" s="1570"/>
      <c r="U162" s="1299"/>
      <c r="V162" s="1299"/>
      <c r="W162" s="1299"/>
      <c r="X162" s="1299"/>
      <c r="Y162" s="1299"/>
      <c r="Z162" s="1526"/>
      <c r="AA162" s="619"/>
      <c r="AB162" s="487"/>
      <c r="AC162" s="487"/>
      <c r="AD162" s="487"/>
      <c r="AE162" s="487"/>
      <c r="AF162" s="487"/>
      <c r="AG162" s="487"/>
      <c r="AH162" s="487"/>
      <c r="AI162" s="487"/>
      <c r="AJ162" s="487"/>
    </row>
    <row r="163" spans="1:36" s="1" customFormat="1" ht="42.75" hidden="1" customHeight="1" x14ac:dyDescent="0.2">
      <c r="A163" s="9"/>
      <c r="B163" s="1549"/>
      <c r="C163" s="778" t="s">
        <v>217</v>
      </c>
      <c r="D163" s="386" t="e">
        <f>+Y163/#REF!</f>
        <v>#REF!</v>
      </c>
      <c r="E163" s="609" t="s">
        <v>351</v>
      </c>
      <c r="F163" s="418" t="s">
        <v>285</v>
      </c>
      <c r="G163" s="418">
        <v>0.75</v>
      </c>
      <c r="H163" s="400">
        <v>0.25</v>
      </c>
      <c r="I163" s="1212"/>
      <c r="J163" s="400"/>
      <c r="K163" s="400"/>
      <c r="L163" s="401"/>
      <c r="M163" s="401"/>
      <c r="N163" s="879"/>
      <c r="O163" s="1300"/>
      <c r="P163" s="1300"/>
      <c r="Q163" s="1300"/>
      <c r="R163" s="1300"/>
      <c r="S163" s="1589"/>
      <c r="T163" s="1590"/>
      <c r="U163" s="1300"/>
      <c r="V163" s="1300"/>
      <c r="W163" s="1300"/>
      <c r="X163" s="1300"/>
      <c r="Y163" s="1300"/>
      <c r="Z163" s="1530"/>
      <c r="AA163" s="619"/>
      <c r="AB163" s="487"/>
      <c r="AC163" s="487"/>
      <c r="AD163" s="487"/>
      <c r="AE163" s="487"/>
      <c r="AF163" s="487"/>
      <c r="AG163" s="487"/>
      <c r="AH163" s="487"/>
      <c r="AI163" s="487"/>
      <c r="AJ163" s="487"/>
    </row>
    <row r="164" spans="1:36" s="1" customFormat="1" ht="28.5" hidden="1" customHeight="1" x14ac:dyDescent="0.2">
      <c r="A164" s="9"/>
      <c r="B164" s="1549"/>
      <c r="C164" s="611" t="s">
        <v>718</v>
      </c>
      <c r="D164" s="386" t="e">
        <f>+Y164/#REF!</f>
        <v>#REF!</v>
      </c>
      <c r="E164" s="609" t="s">
        <v>458</v>
      </c>
      <c r="F164" s="431">
        <v>1</v>
      </c>
      <c r="G164" s="431">
        <v>1</v>
      </c>
      <c r="H164" s="389">
        <v>1</v>
      </c>
      <c r="I164" s="739" t="s">
        <v>641</v>
      </c>
      <c r="J164" s="389"/>
      <c r="K164" s="389"/>
      <c r="L164" s="390"/>
      <c r="M164" s="390"/>
      <c r="N164" s="879">
        <f>1200</f>
        <v>1200</v>
      </c>
      <c r="O164" s="606"/>
      <c r="P164" s="879">
        <v>600000</v>
      </c>
      <c r="Q164" s="606"/>
      <c r="R164" s="606"/>
      <c r="S164" s="1575"/>
      <c r="T164" s="1576"/>
      <c r="U164" s="606"/>
      <c r="V164" s="1404">
        <v>0</v>
      </c>
      <c r="W164" s="1404">
        <f>+(V164/V113)*W113</f>
        <v>0</v>
      </c>
      <c r="X164" s="1404">
        <f>(W164/W113)*X113</f>
        <v>0</v>
      </c>
      <c r="Y164" s="742">
        <f>SUM(N164:U164)</f>
        <v>601200</v>
      </c>
      <c r="Z164" s="1526"/>
      <c r="AA164" s="619"/>
      <c r="AB164" s="487"/>
      <c r="AC164" s="487"/>
      <c r="AD164" s="487"/>
      <c r="AE164" s="487"/>
      <c r="AF164" s="487"/>
      <c r="AG164" s="487"/>
      <c r="AH164" s="487"/>
      <c r="AI164" s="487"/>
      <c r="AJ164" s="487"/>
    </row>
    <row r="165" spans="1:36" s="1" customFormat="1" ht="42.75" hidden="1" customHeight="1" x14ac:dyDescent="0.2">
      <c r="A165" s="9"/>
      <c r="B165" s="1549"/>
      <c r="C165" s="611" t="s">
        <v>719</v>
      </c>
      <c r="D165" s="386" t="e">
        <f>+Y165/#REF!</f>
        <v>#REF!</v>
      </c>
      <c r="E165" s="609" t="s">
        <v>459</v>
      </c>
      <c r="F165" s="431">
        <v>1</v>
      </c>
      <c r="G165" s="431">
        <v>1</v>
      </c>
      <c r="H165" s="389">
        <v>1</v>
      </c>
      <c r="I165" s="739" t="s">
        <v>642</v>
      </c>
      <c r="J165" s="389"/>
      <c r="K165" s="389"/>
      <c r="L165" s="390"/>
      <c r="M165" s="390"/>
      <c r="N165" s="879">
        <v>1575</v>
      </c>
      <c r="O165" s="606"/>
      <c r="P165" s="606"/>
      <c r="Q165" s="606"/>
      <c r="R165" s="606"/>
      <c r="S165" s="1575"/>
      <c r="T165" s="1576"/>
      <c r="U165" s="606"/>
      <c r="V165" s="1404"/>
      <c r="W165" s="1404"/>
      <c r="X165" s="1404"/>
      <c r="Y165" s="742">
        <f>SUM(N165:U165)</f>
        <v>1575</v>
      </c>
      <c r="Z165" s="1526"/>
      <c r="AA165" s="619"/>
      <c r="AB165" s="487"/>
      <c r="AC165" s="487"/>
      <c r="AD165" s="487"/>
      <c r="AE165" s="487"/>
      <c r="AF165" s="487"/>
      <c r="AG165" s="487"/>
      <c r="AH165" s="487"/>
      <c r="AI165" s="487"/>
      <c r="AJ165" s="487"/>
    </row>
    <row r="166" spans="1:36" s="1" customFormat="1" ht="60.75" hidden="1" customHeight="1" x14ac:dyDescent="0.2">
      <c r="A166" s="9"/>
      <c r="B166" s="1549"/>
      <c r="C166" s="404" t="s">
        <v>352</v>
      </c>
      <c r="D166" s="386" t="e">
        <f>+Y166/#REF!</f>
        <v>#REF!</v>
      </c>
      <c r="E166" s="609" t="s">
        <v>299</v>
      </c>
      <c r="F166" s="399" t="s">
        <v>300</v>
      </c>
      <c r="G166" s="408">
        <v>0.98</v>
      </c>
      <c r="H166" s="408">
        <v>0.98</v>
      </c>
      <c r="I166" s="739"/>
      <c r="J166" s="408"/>
      <c r="K166" s="408"/>
      <c r="L166" s="409"/>
      <c r="M166" s="409"/>
      <c r="N166" s="606"/>
      <c r="O166" s="606"/>
      <c r="P166" s="606"/>
      <c r="Q166" s="606"/>
      <c r="R166" s="606"/>
      <c r="S166" s="1575"/>
      <c r="T166" s="1576"/>
      <c r="U166" s="606"/>
      <c r="V166" s="1404"/>
      <c r="W166" s="1404"/>
      <c r="X166" s="1404"/>
      <c r="Y166" s="742">
        <f>SUM(N166:U166)</f>
        <v>0</v>
      </c>
      <c r="Z166" s="1526"/>
      <c r="AA166" s="619"/>
      <c r="AB166" s="487"/>
      <c r="AC166" s="487"/>
      <c r="AD166" s="487"/>
      <c r="AE166" s="487"/>
      <c r="AF166" s="487"/>
      <c r="AG166" s="487"/>
      <c r="AH166" s="487"/>
      <c r="AI166" s="487"/>
      <c r="AJ166" s="487"/>
    </row>
    <row r="167" spans="1:36" s="1" customFormat="1" ht="57" hidden="1" customHeight="1" x14ac:dyDescent="0.2">
      <c r="A167" s="9"/>
      <c r="B167" s="1607"/>
      <c r="C167" s="432" t="s">
        <v>720</v>
      </c>
      <c r="D167" s="433" t="e">
        <f>+Y167/#REF!</f>
        <v>#REF!</v>
      </c>
      <c r="E167" s="434" t="s">
        <v>353</v>
      </c>
      <c r="F167" s="740">
        <v>0</v>
      </c>
      <c r="G167" s="740">
        <v>1</v>
      </c>
      <c r="H167" s="435">
        <v>1</v>
      </c>
      <c r="I167" s="741" t="s">
        <v>643</v>
      </c>
      <c r="J167" s="435"/>
      <c r="K167" s="435"/>
      <c r="L167" s="436"/>
      <c r="M167" s="436"/>
      <c r="N167" s="880">
        <v>3150</v>
      </c>
      <c r="O167" s="536"/>
      <c r="P167" s="536"/>
      <c r="Q167" s="536"/>
      <c r="R167" s="536"/>
      <c r="S167" s="1591"/>
      <c r="T167" s="1592"/>
      <c r="U167" s="536"/>
      <c r="V167" s="536">
        <v>80000000</v>
      </c>
      <c r="W167" s="536">
        <v>0</v>
      </c>
      <c r="X167" s="536">
        <v>0</v>
      </c>
      <c r="Y167" s="742">
        <f>SUM(N167:U167)</f>
        <v>3150</v>
      </c>
      <c r="Z167" s="1531"/>
      <c r="AA167" s="619"/>
      <c r="AB167" s="487"/>
      <c r="AC167" s="487"/>
      <c r="AD167" s="487"/>
      <c r="AE167" s="487"/>
      <c r="AF167" s="487"/>
      <c r="AG167" s="487"/>
      <c r="AH167" s="487"/>
      <c r="AI167" s="487"/>
      <c r="AJ167" s="487"/>
    </row>
    <row r="168" spans="1:36" s="1" customFormat="1" ht="15" hidden="1" customHeight="1" x14ac:dyDescent="0.2">
      <c r="A168" s="6" t="s">
        <v>81</v>
      </c>
      <c r="B168" s="437" t="s">
        <v>31</v>
      </c>
      <c r="C168" s="438" t="s">
        <v>83</v>
      </c>
      <c r="D168" s="439" t="e">
        <f>+Y168/#REF!</f>
        <v>#REF!</v>
      </c>
      <c r="E168" s="440"/>
      <c r="F168" s="441"/>
      <c r="G168" s="441"/>
      <c r="H168" s="442"/>
      <c r="I168" s="443"/>
      <c r="J168" s="442"/>
      <c r="K168" s="442"/>
      <c r="L168" s="443"/>
      <c r="M168" s="443"/>
      <c r="N168" s="537"/>
      <c r="O168" s="537"/>
      <c r="P168" s="537"/>
      <c r="Q168" s="537"/>
      <c r="R168" s="537"/>
      <c r="S168" s="537"/>
      <c r="T168" s="537"/>
      <c r="U168" s="537"/>
      <c r="V168" s="537">
        <v>680991990</v>
      </c>
      <c r="W168" s="537">
        <v>556372331</v>
      </c>
      <c r="X168" s="537">
        <v>633186000</v>
      </c>
      <c r="Y168" s="537">
        <f>+Y169+Y185+Y189+Y197+Y205+Y227</f>
        <v>2254087</v>
      </c>
      <c r="Z168" s="649"/>
      <c r="AA168" s="503"/>
      <c r="AB168" s="504"/>
      <c r="AC168" s="504"/>
      <c r="AD168" s="504"/>
      <c r="AE168" s="487"/>
      <c r="AF168" s="487"/>
      <c r="AG168" s="487"/>
      <c r="AH168" s="487"/>
      <c r="AI168" s="487"/>
      <c r="AJ168" s="487"/>
    </row>
    <row r="169" spans="1:36" s="1" customFormat="1" ht="15" hidden="1" customHeight="1" x14ac:dyDescent="0.2">
      <c r="A169" s="7" t="s">
        <v>82</v>
      </c>
      <c r="B169" s="444" t="s">
        <v>33</v>
      </c>
      <c r="C169" s="445" t="s">
        <v>84</v>
      </c>
      <c r="D169" s="446" t="e">
        <f>+Y169/#REF!</f>
        <v>#REF!</v>
      </c>
      <c r="E169" s="447"/>
      <c r="F169" s="448"/>
      <c r="G169" s="448"/>
      <c r="H169" s="449"/>
      <c r="I169" s="450"/>
      <c r="J169" s="449"/>
      <c r="K169" s="449"/>
      <c r="L169" s="450"/>
      <c r="M169" s="450"/>
      <c r="N169" s="538"/>
      <c r="O169" s="538"/>
      <c r="P169" s="538"/>
      <c r="Q169" s="538"/>
      <c r="R169" s="538"/>
      <c r="S169" s="538"/>
      <c r="T169" s="538"/>
      <c r="U169" s="538"/>
      <c r="V169" s="538">
        <v>75000000</v>
      </c>
      <c r="W169" s="538">
        <v>38030000</v>
      </c>
      <c r="X169" s="538">
        <v>48061000</v>
      </c>
      <c r="Y169" s="538">
        <f>+Y172+Y181</f>
        <v>304307</v>
      </c>
      <c r="Z169" s="650"/>
      <c r="AA169" s="503"/>
      <c r="AB169" s="504"/>
      <c r="AC169" s="504"/>
      <c r="AD169" s="504"/>
      <c r="AE169" s="487"/>
      <c r="AF169" s="487"/>
      <c r="AG169" s="487"/>
      <c r="AH169" s="487"/>
      <c r="AI169" s="487"/>
      <c r="AJ169" s="487"/>
    </row>
    <row r="170" spans="1:36" s="1" customFormat="1" ht="33" hidden="1" customHeight="1" x14ac:dyDescent="0.2">
      <c r="A170" s="9"/>
      <c r="B170" s="104" t="s">
        <v>88</v>
      </c>
      <c r="C170" s="451" t="s">
        <v>355</v>
      </c>
      <c r="D170" s="106" t="e">
        <f>+Y170/#REF!</f>
        <v>#REF!</v>
      </c>
      <c r="E170" s="107" t="s">
        <v>460</v>
      </c>
      <c r="F170" s="452">
        <v>0</v>
      </c>
      <c r="G170" s="452"/>
      <c r="H170" s="453">
        <v>1</v>
      </c>
      <c r="I170" s="454"/>
      <c r="J170" s="453"/>
      <c r="K170" s="453"/>
      <c r="L170" s="454"/>
      <c r="M170" s="454"/>
      <c r="N170" s="526"/>
      <c r="O170" s="526"/>
      <c r="P170" s="526"/>
      <c r="Q170" s="526"/>
      <c r="R170" s="526"/>
      <c r="S170" s="526"/>
      <c r="T170" s="526"/>
      <c r="U170" s="526"/>
      <c r="V170" s="526">
        <f>+V178+V179+V180</f>
        <v>0</v>
      </c>
      <c r="W170" s="526">
        <f>+W178+W179+W180</f>
        <v>6030000</v>
      </c>
      <c r="X170" s="526">
        <f>+X178+X179+X180</f>
        <v>5061000</v>
      </c>
      <c r="Y170" s="526" t="e">
        <f>+V170+W170+X170+#REF!</f>
        <v>#REF!</v>
      </c>
      <c r="Z170" s="1528" t="s">
        <v>378</v>
      </c>
      <c r="AA170" s="503"/>
      <c r="AB170" s="504"/>
      <c r="AC170" s="504"/>
      <c r="AD170" s="504"/>
      <c r="AE170" s="487"/>
      <c r="AF170" s="487"/>
      <c r="AG170" s="487"/>
      <c r="AH170" s="487"/>
      <c r="AI170" s="487"/>
      <c r="AJ170" s="487"/>
    </row>
    <row r="171" spans="1:36" s="1" customFormat="1" ht="42.75" hidden="1" customHeight="1" x14ac:dyDescent="0.2">
      <c r="A171" s="9"/>
      <c r="B171" s="104" t="s">
        <v>92</v>
      </c>
      <c r="C171" s="451" t="s">
        <v>85</v>
      </c>
      <c r="D171" s="106" t="e">
        <f>+Y171/#REF!</f>
        <v>#REF!</v>
      </c>
      <c r="E171" s="107" t="s">
        <v>461</v>
      </c>
      <c r="F171" s="452">
        <f>+F170</f>
        <v>0</v>
      </c>
      <c r="G171" s="452"/>
      <c r="H171" s="453">
        <v>0.08</v>
      </c>
      <c r="I171" s="454"/>
      <c r="J171" s="453"/>
      <c r="K171" s="453"/>
      <c r="L171" s="454"/>
      <c r="M171" s="454"/>
      <c r="N171" s="526"/>
      <c r="O171" s="526"/>
      <c r="P171" s="526"/>
      <c r="Q171" s="526"/>
      <c r="R171" s="526"/>
      <c r="S171" s="526"/>
      <c r="T171" s="526"/>
      <c r="U171" s="526"/>
      <c r="V171" s="526" t="e">
        <f>+V174+V175+#REF!+V176+V177</f>
        <v>#REF!</v>
      </c>
      <c r="W171" s="526" t="e">
        <f>+W174+W175+#REF!+W176+W177</f>
        <v>#REF!</v>
      </c>
      <c r="X171" s="526" t="e">
        <f>+X174+X175+#REF!+X176+X177</f>
        <v>#REF!</v>
      </c>
      <c r="Y171" s="526" t="e">
        <f>+V171+W171+X171+#REF!</f>
        <v>#REF!</v>
      </c>
      <c r="Z171" s="1529"/>
      <c r="AA171" s="503"/>
      <c r="AB171" s="504"/>
      <c r="AC171" s="504"/>
      <c r="AD171" s="504"/>
      <c r="AE171" s="487"/>
      <c r="AF171" s="487"/>
      <c r="AG171" s="487"/>
      <c r="AH171" s="487"/>
      <c r="AI171" s="487"/>
      <c r="AJ171" s="487"/>
    </row>
    <row r="172" spans="1:36" s="1" customFormat="1" ht="15" hidden="1" customHeight="1" x14ac:dyDescent="0.2">
      <c r="A172" s="8" t="s">
        <v>94</v>
      </c>
      <c r="B172" s="1613" t="s">
        <v>37</v>
      </c>
      <c r="C172" s="455" t="s">
        <v>89</v>
      </c>
      <c r="D172" s="456" t="e">
        <f>+Y172/#REF!</f>
        <v>#REF!</v>
      </c>
      <c r="E172" s="457"/>
      <c r="F172" s="458"/>
      <c r="G172" s="458"/>
      <c r="H172" s="459"/>
      <c r="I172" s="633"/>
      <c r="J172" s="634"/>
      <c r="K172" s="634"/>
      <c r="L172" s="633"/>
      <c r="M172" s="633"/>
      <c r="N172" s="628">
        <f>SUBTOTAL(9,N173:N180)</f>
        <v>0</v>
      </c>
      <c r="O172" s="628">
        <f>SUBTOTAL(9,O173:O180)</f>
        <v>0</v>
      </c>
      <c r="P172" s="628">
        <f>SUBTOTAL(9,P173:P180)</f>
        <v>0</v>
      </c>
      <c r="Q172" s="628">
        <f>SUBTOTAL(9,Q173:Q180)</f>
        <v>0</v>
      </c>
      <c r="R172" s="539"/>
      <c r="S172" s="1321">
        <f>SUBTOTAL(9,S173:T180)</f>
        <v>0</v>
      </c>
      <c r="T172" s="1322"/>
      <c r="U172" s="539">
        <f>SUBTOTAL(9,U173:U180)</f>
        <v>0</v>
      </c>
      <c r="V172" s="539">
        <v>75000000</v>
      </c>
      <c r="W172" s="539">
        <v>38030000</v>
      </c>
      <c r="X172" s="539">
        <v>48061000</v>
      </c>
      <c r="Y172" s="539">
        <f>SUM(Y174)</f>
        <v>79983</v>
      </c>
      <c r="Z172" s="651"/>
      <c r="AA172" s="503"/>
      <c r="AB172" s="504"/>
      <c r="AC172" s="504"/>
      <c r="AD172" s="504"/>
      <c r="AE172" s="487"/>
      <c r="AF172" s="487"/>
      <c r="AG172" s="487"/>
      <c r="AH172" s="487"/>
      <c r="AI172" s="487"/>
      <c r="AJ172" s="487"/>
    </row>
    <row r="173" spans="1:36" s="1" customFormat="1" ht="114" hidden="1" customHeight="1" x14ac:dyDescent="0.2">
      <c r="A173" s="9"/>
      <c r="B173" s="1614"/>
      <c r="C173" s="806" t="s">
        <v>727</v>
      </c>
      <c r="D173" s="106"/>
      <c r="E173" s="107" t="s">
        <v>464</v>
      </c>
      <c r="F173" s="461">
        <v>0</v>
      </c>
      <c r="G173" s="896">
        <v>3</v>
      </c>
      <c r="H173" s="829">
        <v>0.5</v>
      </c>
      <c r="I173" s="752" t="s">
        <v>646</v>
      </c>
      <c r="J173" s="748"/>
      <c r="K173" s="748"/>
      <c r="L173" s="749"/>
      <c r="M173" s="750"/>
      <c r="N173" s="753"/>
      <c r="O173" s="754"/>
      <c r="P173" s="754"/>
      <c r="Q173" s="754" t="s">
        <v>887</v>
      </c>
      <c r="R173" s="754"/>
      <c r="S173" s="1579"/>
      <c r="T173" s="1579"/>
      <c r="U173" s="754"/>
      <c r="V173" s="755"/>
      <c r="W173" s="756"/>
      <c r="X173" s="756"/>
      <c r="Y173" s="756">
        <f>SUM(N173:U173)</f>
        <v>0</v>
      </c>
      <c r="Z173" s="751"/>
      <c r="AA173" s="619"/>
      <c r="AB173" s="487"/>
      <c r="AC173" s="487"/>
      <c r="AD173" s="487"/>
      <c r="AE173" s="487"/>
      <c r="AF173" s="487"/>
      <c r="AG173" s="487"/>
      <c r="AH173" s="487"/>
      <c r="AI173" s="487"/>
      <c r="AJ173" s="487"/>
    </row>
    <row r="174" spans="1:36" s="1" customFormat="1" ht="33" hidden="1" customHeight="1" x14ac:dyDescent="0.2">
      <c r="A174" s="9"/>
      <c r="B174" s="1614"/>
      <c r="C174" s="806" t="s">
        <v>90</v>
      </c>
      <c r="D174" s="106" t="e">
        <f>+Y174/#REF!</f>
        <v>#REF!</v>
      </c>
      <c r="E174" s="107" t="s">
        <v>462</v>
      </c>
      <c r="F174" s="109">
        <v>3</v>
      </c>
      <c r="G174" s="632">
        <v>1</v>
      </c>
      <c r="H174" s="632">
        <v>3</v>
      </c>
      <c r="I174" s="1209" t="s">
        <v>601</v>
      </c>
      <c r="J174" s="698"/>
      <c r="K174" s="698"/>
      <c r="L174" s="699"/>
      <c r="M174" s="700"/>
      <c r="N174" s="1655"/>
      <c r="O174" s="1405"/>
      <c r="P174" s="1665">
        <v>79983</v>
      </c>
      <c r="Q174" s="1317"/>
      <c r="R174" s="1557"/>
      <c r="S174" s="1317"/>
      <c r="T174" s="1318"/>
      <c r="U174" s="1405"/>
      <c r="V174" s="1310"/>
      <c r="W174" s="1253">
        <v>2000000</v>
      </c>
      <c r="X174" s="1253">
        <v>2000000</v>
      </c>
      <c r="Y174" s="1253">
        <f>SUM(N174:U180)</f>
        <v>79983</v>
      </c>
      <c r="Z174" s="1256" t="s">
        <v>882</v>
      </c>
      <c r="AA174" s="619"/>
      <c r="AB174" s="487"/>
      <c r="AC174" s="487"/>
      <c r="AD174" s="487"/>
      <c r="AE174" s="487"/>
      <c r="AF174" s="487"/>
      <c r="AG174" s="487"/>
      <c r="AH174" s="487"/>
      <c r="AI174" s="487"/>
      <c r="AJ174" s="487"/>
    </row>
    <row r="175" spans="1:36" s="1" customFormat="1" ht="28.5" hidden="1" customHeight="1" x14ac:dyDescent="0.2">
      <c r="A175" s="701"/>
      <c r="B175" s="1614"/>
      <c r="C175" s="823" t="s">
        <v>721</v>
      </c>
      <c r="D175" s="702" t="e">
        <f>+Y175/#REF!</f>
        <v>#REF!</v>
      </c>
      <c r="E175" s="703" t="s">
        <v>463</v>
      </c>
      <c r="F175" s="704">
        <v>0</v>
      </c>
      <c r="G175" s="897">
        <v>1</v>
      </c>
      <c r="H175" s="705">
        <v>1</v>
      </c>
      <c r="I175" s="1210"/>
      <c r="J175" s="706"/>
      <c r="K175" s="706"/>
      <c r="L175" s="600"/>
      <c r="M175" s="707"/>
      <c r="N175" s="1406"/>
      <c r="O175" s="1406"/>
      <c r="P175" s="1402"/>
      <c r="Q175" s="1407"/>
      <c r="R175" s="1558"/>
      <c r="S175" s="1407"/>
      <c r="T175" s="1552"/>
      <c r="U175" s="1406"/>
      <c r="V175" s="1312"/>
      <c r="W175" s="1254">
        <v>20000000</v>
      </c>
      <c r="X175" s="1254">
        <v>28000000</v>
      </c>
      <c r="Y175" s="1254"/>
      <c r="Z175" s="1257"/>
      <c r="AA175" s="708"/>
      <c r="AB175" s="627"/>
      <c r="AC175" s="627"/>
      <c r="AD175" s="627"/>
      <c r="AE175" s="627"/>
      <c r="AF175" s="627"/>
      <c r="AG175" s="627"/>
      <c r="AH175" s="627"/>
      <c r="AI175" s="627"/>
      <c r="AJ175" s="627"/>
    </row>
    <row r="176" spans="1:36" s="1" customFormat="1" ht="33" hidden="1" customHeight="1" x14ac:dyDescent="0.2">
      <c r="A176" s="709"/>
      <c r="B176" s="1614"/>
      <c r="C176" s="824" t="s">
        <v>722</v>
      </c>
      <c r="D176" s="710" t="e">
        <f>+Y176/#REF!</f>
        <v>#REF!</v>
      </c>
      <c r="E176" s="711" t="s">
        <v>465</v>
      </c>
      <c r="F176" s="712">
        <v>1</v>
      </c>
      <c r="G176" s="898">
        <v>0</v>
      </c>
      <c r="H176" s="713">
        <v>1</v>
      </c>
      <c r="I176" s="1210"/>
      <c r="J176" s="714"/>
      <c r="K176" s="714"/>
      <c r="L176" s="601"/>
      <c r="M176" s="715"/>
      <c r="N176" s="1406"/>
      <c r="O176" s="1406"/>
      <c r="P176" s="1402"/>
      <c r="Q176" s="1407"/>
      <c r="R176" s="1558"/>
      <c r="S176" s="1407"/>
      <c r="T176" s="1552"/>
      <c r="U176" s="1406"/>
      <c r="V176" s="1312"/>
      <c r="W176" s="1254">
        <v>2000000</v>
      </c>
      <c r="X176" s="1254">
        <v>5000000</v>
      </c>
      <c r="Y176" s="1254"/>
      <c r="Z176" s="1257"/>
      <c r="AA176" s="716"/>
      <c r="AB176" s="495"/>
      <c r="AC176" s="495"/>
      <c r="AD176" s="495"/>
      <c r="AE176" s="495"/>
      <c r="AF176" s="495"/>
      <c r="AG176" s="495"/>
      <c r="AH176" s="495"/>
      <c r="AI176" s="495"/>
      <c r="AJ176" s="495"/>
    </row>
    <row r="177" spans="1:36" s="1" customFormat="1" ht="33" hidden="1" customHeight="1" x14ac:dyDescent="0.2">
      <c r="A177" s="9"/>
      <c r="B177" s="1614"/>
      <c r="C177" s="806" t="s">
        <v>723</v>
      </c>
      <c r="D177" s="106" t="e">
        <f>+Y177/#REF!</f>
        <v>#REF!</v>
      </c>
      <c r="E177" s="107" t="s">
        <v>466</v>
      </c>
      <c r="F177" s="109">
        <v>0</v>
      </c>
      <c r="G177" s="632">
        <v>1</v>
      </c>
      <c r="H177" s="632">
        <v>1</v>
      </c>
      <c r="I177" s="1210"/>
      <c r="J177" s="109"/>
      <c r="K177" s="109"/>
      <c r="L177" s="524"/>
      <c r="M177" s="717"/>
      <c r="N177" s="1406"/>
      <c r="O177" s="1406"/>
      <c r="P177" s="1402"/>
      <c r="Q177" s="1407"/>
      <c r="R177" s="1558"/>
      <c r="S177" s="1407"/>
      <c r="T177" s="1552"/>
      <c r="U177" s="1406"/>
      <c r="V177" s="1312"/>
      <c r="W177" s="1254">
        <v>3000000</v>
      </c>
      <c r="X177" s="1254">
        <v>3000000</v>
      </c>
      <c r="Y177" s="1254"/>
      <c r="Z177" s="1257"/>
      <c r="AA177" s="619"/>
      <c r="AB177" s="487"/>
      <c r="AC177" s="487"/>
      <c r="AD177" s="487"/>
      <c r="AE177" s="487"/>
      <c r="AF177" s="487"/>
      <c r="AG177" s="487"/>
      <c r="AH177" s="487"/>
      <c r="AI177" s="487"/>
      <c r="AJ177" s="487"/>
    </row>
    <row r="178" spans="1:36" s="1" customFormat="1" ht="33" hidden="1" customHeight="1" x14ac:dyDescent="0.2">
      <c r="A178" s="9"/>
      <c r="B178" s="1614"/>
      <c r="C178" s="806" t="s">
        <v>724</v>
      </c>
      <c r="D178" s="106" t="e">
        <f>+Y178/#REF!</f>
        <v>#REF!</v>
      </c>
      <c r="E178" s="107" t="s">
        <v>467</v>
      </c>
      <c r="F178" s="463">
        <v>1</v>
      </c>
      <c r="G178" s="899">
        <v>1</v>
      </c>
      <c r="H178" s="718">
        <v>1</v>
      </c>
      <c r="I178" s="1210"/>
      <c r="J178" s="464"/>
      <c r="K178" s="464"/>
      <c r="L178" s="465"/>
      <c r="M178" s="719"/>
      <c r="N178" s="1406"/>
      <c r="O178" s="1406"/>
      <c r="P178" s="1402"/>
      <c r="Q178" s="1407"/>
      <c r="R178" s="1558"/>
      <c r="S178" s="1407"/>
      <c r="T178" s="1552"/>
      <c r="U178" s="1406"/>
      <c r="V178" s="1312"/>
      <c r="W178" s="1254">
        <v>0</v>
      </c>
      <c r="X178" s="1254">
        <v>0</v>
      </c>
      <c r="Y178" s="1254"/>
      <c r="Z178" s="1257"/>
      <c r="AA178" s="619"/>
      <c r="AB178" s="487"/>
      <c r="AC178" s="487"/>
      <c r="AD178" s="487"/>
      <c r="AE178" s="487"/>
      <c r="AF178" s="487"/>
      <c r="AG178" s="487"/>
      <c r="AH178" s="487"/>
      <c r="AI178" s="487"/>
      <c r="AJ178" s="487"/>
    </row>
    <row r="179" spans="1:36" s="1" customFormat="1" ht="33" hidden="1" customHeight="1" x14ac:dyDescent="0.2">
      <c r="A179" s="9"/>
      <c r="B179" s="1614"/>
      <c r="C179" s="806" t="s">
        <v>725</v>
      </c>
      <c r="D179" s="106" t="e">
        <f>+Y179/#REF!</f>
        <v>#REF!</v>
      </c>
      <c r="E179" s="107" t="s">
        <v>468</v>
      </c>
      <c r="F179" s="463">
        <v>1</v>
      </c>
      <c r="G179" s="899">
        <v>1</v>
      </c>
      <c r="H179" s="632">
        <v>1</v>
      </c>
      <c r="I179" s="1210"/>
      <c r="J179" s="109"/>
      <c r="K179" s="109"/>
      <c r="L179" s="524"/>
      <c r="M179" s="717"/>
      <c r="N179" s="1406"/>
      <c r="O179" s="1406"/>
      <c r="P179" s="1402"/>
      <c r="Q179" s="1407"/>
      <c r="R179" s="1558"/>
      <c r="S179" s="1407"/>
      <c r="T179" s="1552"/>
      <c r="U179" s="1406"/>
      <c r="V179" s="1312"/>
      <c r="W179" s="1254">
        <v>6030000</v>
      </c>
      <c r="X179" s="1254">
        <v>5061000</v>
      </c>
      <c r="Y179" s="1254"/>
      <c r="Z179" s="1257"/>
      <c r="AA179" s="619"/>
      <c r="AB179" s="487"/>
      <c r="AC179" s="487"/>
      <c r="AD179" s="487"/>
      <c r="AE179" s="487"/>
      <c r="AF179" s="487"/>
      <c r="AG179" s="487"/>
      <c r="AH179" s="487"/>
      <c r="AI179" s="487"/>
      <c r="AJ179" s="487"/>
    </row>
    <row r="180" spans="1:36" s="1" customFormat="1" ht="33" hidden="1" customHeight="1" x14ac:dyDescent="0.2">
      <c r="A180" s="9"/>
      <c r="B180" s="1615"/>
      <c r="C180" s="806" t="s">
        <v>726</v>
      </c>
      <c r="D180" s="106" t="e">
        <f>+Y180/#REF!</f>
        <v>#REF!</v>
      </c>
      <c r="E180" s="107" t="s">
        <v>469</v>
      </c>
      <c r="F180" s="109">
        <v>1</v>
      </c>
      <c r="G180" s="632">
        <v>0</v>
      </c>
      <c r="H180" s="632">
        <v>1</v>
      </c>
      <c r="I180" s="1210"/>
      <c r="J180" s="109"/>
      <c r="K180" s="109"/>
      <c r="L180" s="524"/>
      <c r="M180" s="717"/>
      <c r="N180" s="1406"/>
      <c r="O180" s="1406"/>
      <c r="P180" s="1402"/>
      <c r="Q180" s="1407"/>
      <c r="R180" s="1558"/>
      <c r="S180" s="1319"/>
      <c r="T180" s="1320"/>
      <c r="U180" s="1406"/>
      <c r="V180" s="1314"/>
      <c r="W180" s="1271">
        <v>0</v>
      </c>
      <c r="X180" s="1271">
        <v>0</v>
      </c>
      <c r="Y180" s="1254"/>
      <c r="Z180" s="1262"/>
      <c r="AA180" s="619"/>
      <c r="AB180" s="487"/>
      <c r="AC180" s="487"/>
      <c r="AD180" s="487"/>
      <c r="AE180" s="487"/>
      <c r="AF180" s="487"/>
      <c r="AG180" s="487"/>
      <c r="AH180" s="487"/>
      <c r="AI180" s="487"/>
      <c r="AJ180" s="487"/>
    </row>
    <row r="181" spans="1:36" s="1" customFormat="1" ht="15" hidden="1" customHeight="1" x14ac:dyDescent="0.2">
      <c r="A181" s="8" t="s">
        <v>94</v>
      </c>
      <c r="B181" s="1613" t="s">
        <v>37</v>
      </c>
      <c r="C181" s="455" t="s">
        <v>750</v>
      </c>
      <c r="D181" s="456" t="e">
        <f>+Y181/#REF!</f>
        <v>#REF!</v>
      </c>
      <c r="E181" s="457"/>
      <c r="F181" s="810"/>
      <c r="G181" s="811"/>
      <c r="H181" s="811"/>
      <c r="I181" s="811"/>
      <c r="J181" s="811"/>
      <c r="K181" s="811"/>
      <c r="L181" s="811"/>
      <c r="M181" s="811"/>
      <c r="N181" s="888">
        <f>SUBTOTAL(9,N182)</f>
        <v>0</v>
      </c>
      <c r="O181" s="888">
        <f>SUBTOTAL(9,O182)</f>
        <v>0</v>
      </c>
      <c r="P181" s="889">
        <f>SUBTOTAL(9,P182)</f>
        <v>0</v>
      </c>
      <c r="Q181" s="889">
        <f>SUBTOTAL(9,Q182)</f>
        <v>0</v>
      </c>
      <c r="R181" s="1558"/>
      <c r="S181" s="1577">
        <f>SUBTOTAL(9,S182)</f>
        <v>0</v>
      </c>
      <c r="T181" s="1578"/>
      <c r="U181" s="890">
        <f>SUBTOTAL(9,U182)</f>
        <v>0</v>
      </c>
      <c r="V181" s="539">
        <v>75000000</v>
      </c>
      <c r="W181" s="539">
        <v>38030000</v>
      </c>
      <c r="X181" s="539">
        <v>48061000</v>
      </c>
      <c r="Y181" s="812">
        <f>SUM(Y182:Y188)</f>
        <v>224324</v>
      </c>
      <c r="Z181" s="812"/>
      <c r="AA181" s="503"/>
      <c r="AB181" s="504"/>
      <c r="AC181" s="504"/>
      <c r="AD181" s="504"/>
      <c r="AE181" s="487"/>
      <c r="AF181" s="487"/>
      <c r="AG181" s="487"/>
      <c r="AH181" s="487"/>
      <c r="AI181" s="487"/>
      <c r="AJ181" s="487"/>
    </row>
    <row r="182" spans="1:36" s="1" customFormat="1" ht="57" hidden="1" customHeight="1" x14ac:dyDescent="0.2">
      <c r="A182" s="9"/>
      <c r="B182" s="1614"/>
      <c r="C182" s="105" t="s">
        <v>751</v>
      </c>
      <c r="D182" s="722"/>
      <c r="E182" s="107" t="s">
        <v>873</v>
      </c>
      <c r="F182" s="780">
        <v>0</v>
      </c>
      <c r="G182" s="896">
        <v>1</v>
      </c>
      <c r="H182" s="632">
        <v>1</v>
      </c>
      <c r="I182" s="1211" t="s">
        <v>750</v>
      </c>
      <c r="J182" s="781"/>
      <c r="K182" s="781"/>
      <c r="L182" s="782"/>
      <c r="M182" s="783"/>
      <c r="N182" s="1405"/>
      <c r="O182" s="1405"/>
      <c r="P182" s="1402">
        <v>14366</v>
      </c>
      <c r="Q182" s="1317"/>
      <c r="R182" s="1558"/>
      <c r="S182" s="1317"/>
      <c r="T182" s="1318"/>
      <c r="U182" s="1405"/>
      <c r="V182" s="720"/>
      <c r="W182" s="721"/>
      <c r="X182" s="721"/>
      <c r="Y182" s="1253">
        <f>+N182+O182+P182+Q182+S182+T182+T182</f>
        <v>14366</v>
      </c>
      <c r="Z182" s="1532" t="s">
        <v>882</v>
      </c>
      <c r="AA182" s="619"/>
      <c r="AB182" s="487"/>
      <c r="AC182" s="487"/>
      <c r="AD182" s="487"/>
      <c r="AE182" s="487"/>
      <c r="AF182" s="487"/>
      <c r="AG182" s="487"/>
      <c r="AH182" s="487"/>
      <c r="AI182" s="487"/>
      <c r="AJ182" s="487"/>
    </row>
    <row r="183" spans="1:36" s="1" customFormat="1" ht="42.75" hidden="1" customHeight="1" x14ac:dyDescent="0.2">
      <c r="A183" s="9"/>
      <c r="B183" s="1614"/>
      <c r="C183" s="105" t="s">
        <v>752</v>
      </c>
      <c r="D183" s="722"/>
      <c r="E183" s="107" t="s">
        <v>230</v>
      </c>
      <c r="F183" s="780">
        <v>0</v>
      </c>
      <c r="G183" s="896">
        <v>1</v>
      </c>
      <c r="H183" s="632">
        <v>1</v>
      </c>
      <c r="I183" s="1211"/>
      <c r="J183" s="781"/>
      <c r="K183" s="781"/>
      <c r="L183" s="782"/>
      <c r="M183" s="783"/>
      <c r="N183" s="1406"/>
      <c r="O183" s="1406"/>
      <c r="P183" s="1402"/>
      <c r="Q183" s="1407"/>
      <c r="R183" s="1558"/>
      <c r="S183" s="1407"/>
      <c r="T183" s="1552"/>
      <c r="U183" s="1406"/>
      <c r="V183" s="720"/>
      <c r="W183" s="721"/>
      <c r="X183" s="721"/>
      <c r="Y183" s="1254"/>
      <c r="Z183" s="1533"/>
      <c r="AA183" s="619"/>
      <c r="AB183" s="487"/>
      <c r="AC183" s="487"/>
      <c r="AD183" s="487"/>
      <c r="AE183" s="487"/>
      <c r="AF183" s="487"/>
      <c r="AG183" s="487"/>
      <c r="AH183" s="487"/>
      <c r="AI183" s="487"/>
      <c r="AJ183" s="487"/>
    </row>
    <row r="184" spans="1:36" s="1" customFormat="1" ht="85.5" hidden="1" customHeight="1" x14ac:dyDescent="0.2">
      <c r="A184" s="9"/>
      <c r="B184" s="1615"/>
      <c r="C184" s="105" t="s">
        <v>753</v>
      </c>
      <c r="D184" s="722"/>
      <c r="E184" s="107" t="s">
        <v>874</v>
      </c>
      <c r="F184" s="780">
        <v>0</v>
      </c>
      <c r="G184" s="923">
        <v>0.05</v>
      </c>
      <c r="H184" s="830">
        <v>0.1</v>
      </c>
      <c r="I184" s="1211"/>
      <c r="J184" s="781"/>
      <c r="K184" s="781"/>
      <c r="L184" s="782"/>
      <c r="M184" s="783"/>
      <c r="N184" s="1586"/>
      <c r="O184" s="1586"/>
      <c r="P184" s="1402"/>
      <c r="Q184" s="1319"/>
      <c r="R184" s="1558"/>
      <c r="S184" s="1319"/>
      <c r="T184" s="1320"/>
      <c r="U184" s="1586"/>
      <c r="V184" s="720"/>
      <c r="W184" s="721"/>
      <c r="X184" s="721"/>
      <c r="Y184" s="1271"/>
      <c r="Z184" s="1534"/>
      <c r="AA184" s="619"/>
      <c r="AB184" s="487"/>
      <c r="AC184" s="487"/>
      <c r="AD184" s="487"/>
      <c r="AE184" s="487"/>
      <c r="AF184" s="487"/>
      <c r="AG184" s="487"/>
      <c r="AH184" s="487"/>
      <c r="AI184" s="487"/>
      <c r="AJ184" s="487"/>
    </row>
    <row r="185" spans="1:36" s="1" customFormat="1" ht="15" hidden="1" customHeight="1" x14ac:dyDescent="0.25">
      <c r="A185" s="6" t="s">
        <v>95</v>
      </c>
      <c r="B185" s="444" t="s">
        <v>33</v>
      </c>
      <c r="C185" s="466" t="s">
        <v>91</v>
      </c>
      <c r="D185" s="446" t="e">
        <f>+Y185/#REF!</f>
        <v>#REF!</v>
      </c>
      <c r="E185" s="447"/>
      <c r="F185" s="448"/>
      <c r="G185" s="900"/>
      <c r="H185" s="630"/>
      <c r="I185" s="630"/>
      <c r="J185" s="743"/>
      <c r="K185" s="743"/>
      <c r="L185" s="744"/>
      <c r="M185" s="745"/>
      <c r="N185" s="630"/>
      <c r="O185" s="630"/>
      <c r="P185" s="630"/>
      <c r="Q185" s="630"/>
      <c r="R185" s="1558"/>
      <c r="S185" s="630"/>
      <c r="T185" s="630"/>
      <c r="U185" s="630"/>
      <c r="V185" s="720">
        <v>28391990</v>
      </c>
      <c r="W185" s="721">
        <v>3000000</v>
      </c>
      <c r="X185" s="721">
        <v>15000000</v>
      </c>
      <c r="Y185" s="630">
        <f>+Y186</f>
        <v>69986</v>
      </c>
      <c r="Z185" s="650"/>
      <c r="AA185" s="503"/>
      <c r="AB185" s="504"/>
      <c r="AC185" s="504"/>
      <c r="AD185" s="504"/>
      <c r="AE185" s="487"/>
      <c r="AF185" s="487"/>
      <c r="AG185" s="487"/>
      <c r="AH185" s="487"/>
      <c r="AI185" s="487"/>
      <c r="AJ185" s="487"/>
    </row>
    <row r="186" spans="1:36" s="1" customFormat="1" ht="15" hidden="1" customHeight="1" x14ac:dyDescent="0.2">
      <c r="A186" s="8" t="s">
        <v>93</v>
      </c>
      <c r="B186" s="1613" t="s">
        <v>37</v>
      </c>
      <c r="C186" s="455" t="s">
        <v>96</v>
      </c>
      <c r="D186" s="456" t="e">
        <f>+Y186/#REF!</f>
        <v>#REF!</v>
      </c>
      <c r="E186" s="457"/>
      <c r="F186" s="458"/>
      <c r="G186" s="901"/>
      <c r="H186" s="631"/>
      <c r="I186" s="631"/>
      <c r="J186" s="743"/>
      <c r="K186" s="743"/>
      <c r="L186" s="744"/>
      <c r="M186" s="745"/>
      <c r="N186" s="886">
        <f>SUBTOTAL(9,N187)</f>
        <v>0</v>
      </c>
      <c r="O186" s="886">
        <f>SUBTOTAL(9,O187)</f>
        <v>0</v>
      </c>
      <c r="P186" s="887">
        <f>SUBTOTAL(9,P187)</f>
        <v>0</v>
      </c>
      <c r="Q186" s="886">
        <f>SUBTOTAL(9,Q187)</f>
        <v>0</v>
      </c>
      <c r="R186" s="1558"/>
      <c r="S186" s="1321">
        <f>SUBTOTAL(9,S187)</f>
        <v>0</v>
      </c>
      <c r="T186" s="1322"/>
      <c r="U186" s="886">
        <f>SUBTOTAL(9,U187)</f>
        <v>0</v>
      </c>
      <c r="V186" s="720">
        <v>28391990</v>
      </c>
      <c r="W186" s="721">
        <v>3000000</v>
      </c>
      <c r="X186" s="721">
        <v>15000000</v>
      </c>
      <c r="Y186" s="631">
        <f>+Y187</f>
        <v>69986</v>
      </c>
      <c r="Z186" s="651"/>
      <c r="AA186" s="503"/>
      <c r="AB186" s="504"/>
      <c r="AC186" s="504"/>
      <c r="AD186" s="504"/>
      <c r="AE186" s="487"/>
      <c r="AF186" s="487"/>
      <c r="AG186" s="487"/>
      <c r="AH186" s="487"/>
      <c r="AI186" s="487"/>
      <c r="AJ186" s="487"/>
    </row>
    <row r="187" spans="1:36" s="1" customFormat="1" ht="30" hidden="1" customHeight="1" x14ac:dyDescent="0.2">
      <c r="A187" s="9"/>
      <c r="B187" s="1614"/>
      <c r="C187" s="806" t="s">
        <v>728</v>
      </c>
      <c r="D187" s="106" t="e">
        <f>+Y187/#REF!</f>
        <v>#REF!</v>
      </c>
      <c r="E187" s="107" t="s">
        <v>225</v>
      </c>
      <c r="F187" s="463">
        <v>0</v>
      </c>
      <c r="G187" s="632">
        <v>1</v>
      </c>
      <c r="H187" s="632">
        <v>1</v>
      </c>
      <c r="I187" s="1210" t="s">
        <v>601</v>
      </c>
      <c r="J187" s="1153"/>
      <c r="K187" s="1153"/>
      <c r="L187" s="1153"/>
      <c r="M187" s="1325"/>
      <c r="N187" s="1405"/>
      <c r="O187" s="1405"/>
      <c r="P187" s="1402">
        <v>69986</v>
      </c>
      <c r="Q187" s="1317"/>
      <c r="R187" s="1558"/>
      <c r="S187" s="1317"/>
      <c r="T187" s="1318"/>
      <c r="U187" s="1405"/>
      <c r="V187" s="1310">
        <v>18391990</v>
      </c>
      <c r="W187" s="1253">
        <v>2000000</v>
      </c>
      <c r="X187" s="1253">
        <v>10000000</v>
      </c>
      <c r="Y187" s="1253">
        <f>+U187+T187+S187+Q187+P187+O187+N187</f>
        <v>69986</v>
      </c>
      <c r="Z187" s="1256" t="s">
        <v>882</v>
      </c>
      <c r="AA187" s="619"/>
      <c r="AB187" s="487"/>
      <c r="AC187" s="487"/>
      <c r="AD187" s="487"/>
      <c r="AE187" s="487"/>
      <c r="AF187" s="487"/>
      <c r="AG187" s="487"/>
      <c r="AH187" s="487"/>
      <c r="AI187" s="487"/>
      <c r="AJ187" s="487"/>
    </row>
    <row r="188" spans="1:36" s="1" customFormat="1" ht="28.5" hidden="1" customHeight="1" x14ac:dyDescent="0.2">
      <c r="A188" s="9"/>
      <c r="B188" s="1615"/>
      <c r="C188" s="806" t="s">
        <v>729</v>
      </c>
      <c r="D188" s="106" t="e">
        <f>+Y188/#REF!</f>
        <v>#REF!</v>
      </c>
      <c r="E188" s="107" t="s">
        <v>226</v>
      </c>
      <c r="F188" s="463">
        <v>0</v>
      </c>
      <c r="G188" s="632">
        <v>1</v>
      </c>
      <c r="H188" s="632">
        <v>1</v>
      </c>
      <c r="I188" s="1280"/>
      <c r="J188" s="1324"/>
      <c r="K188" s="1324"/>
      <c r="L188" s="1324"/>
      <c r="M188" s="1326"/>
      <c r="N188" s="1656"/>
      <c r="O188" s="1586"/>
      <c r="P188" s="1403"/>
      <c r="Q188" s="1319"/>
      <c r="R188" s="1559"/>
      <c r="S188" s="1319"/>
      <c r="T188" s="1320"/>
      <c r="U188" s="1586"/>
      <c r="V188" s="1314">
        <v>10000000</v>
      </c>
      <c r="W188" s="1271">
        <v>1000000</v>
      </c>
      <c r="X188" s="1271">
        <v>5000000</v>
      </c>
      <c r="Y188" s="1271"/>
      <c r="Z188" s="1262"/>
      <c r="AA188" s="619"/>
      <c r="AB188" s="487"/>
      <c r="AC188" s="487"/>
      <c r="AD188" s="487"/>
      <c r="AE188" s="487"/>
      <c r="AF188" s="487"/>
      <c r="AG188" s="487"/>
      <c r="AH188" s="487"/>
      <c r="AI188" s="487"/>
      <c r="AJ188" s="487"/>
    </row>
    <row r="189" spans="1:36" s="1" customFormat="1" ht="15" hidden="1" customHeight="1" x14ac:dyDescent="0.2">
      <c r="A189" s="7" t="s">
        <v>98</v>
      </c>
      <c r="B189" s="444" t="s">
        <v>33</v>
      </c>
      <c r="C189" s="469" t="s">
        <v>97</v>
      </c>
      <c r="D189" s="446" t="e">
        <f>+Y189/#REF!</f>
        <v>#REF!</v>
      </c>
      <c r="E189" s="447"/>
      <c r="F189" s="448"/>
      <c r="G189" s="448"/>
      <c r="H189" s="449"/>
      <c r="I189" s="635"/>
      <c r="J189" s="636"/>
      <c r="K189" s="636"/>
      <c r="L189" s="635"/>
      <c r="M189" s="635"/>
      <c r="N189" s="629"/>
      <c r="O189" s="538"/>
      <c r="P189" s="629"/>
      <c r="Q189" s="538"/>
      <c r="R189" s="538"/>
      <c r="S189" s="538"/>
      <c r="T189" s="538"/>
      <c r="U189" s="538"/>
      <c r="V189" s="538">
        <v>20000000</v>
      </c>
      <c r="W189" s="538">
        <v>4000000</v>
      </c>
      <c r="X189" s="538">
        <v>16000000</v>
      </c>
      <c r="Y189" s="538">
        <f>+Y191</f>
        <v>0</v>
      </c>
      <c r="Z189" s="650"/>
      <c r="AA189" s="503"/>
      <c r="AB189" s="504"/>
      <c r="AC189" s="504"/>
      <c r="AD189" s="504"/>
      <c r="AE189" s="487"/>
      <c r="AF189" s="487"/>
      <c r="AG189" s="487"/>
      <c r="AH189" s="487"/>
      <c r="AI189" s="487"/>
      <c r="AJ189" s="487"/>
    </row>
    <row r="190" spans="1:36" s="1" customFormat="1" ht="33" hidden="1" customHeight="1" x14ac:dyDescent="0.2">
      <c r="A190" s="9"/>
      <c r="B190" s="104" t="s">
        <v>108</v>
      </c>
      <c r="C190" s="105" t="s">
        <v>218</v>
      </c>
      <c r="D190" s="106" t="e">
        <f>+Y190/#REF!</f>
        <v>#REF!</v>
      </c>
      <c r="E190" s="107" t="s">
        <v>470</v>
      </c>
      <c r="F190" s="452">
        <v>0</v>
      </c>
      <c r="G190" s="452"/>
      <c r="H190" s="453">
        <v>0.05</v>
      </c>
      <c r="I190" s="1272"/>
      <c r="J190" s="1273"/>
      <c r="K190" s="1273"/>
      <c r="L190" s="1273"/>
      <c r="M190" s="1273"/>
      <c r="N190" s="1273"/>
      <c r="O190" s="1273"/>
      <c r="P190" s="1273"/>
      <c r="Q190" s="1273"/>
      <c r="R190" s="1273"/>
      <c r="S190" s="1273"/>
      <c r="T190" s="1273"/>
      <c r="U190" s="1274"/>
      <c r="V190" s="526">
        <f>SUM(V192:V196)</f>
        <v>0</v>
      </c>
      <c r="W190" s="526">
        <f>SUM(W192:W196)</f>
        <v>0</v>
      </c>
      <c r="X190" s="526">
        <f>SUM(X192:X196)</f>
        <v>0</v>
      </c>
      <c r="Y190" s="526" t="e">
        <f>+V190+W190+X190+#REF!</f>
        <v>#REF!</v>
      </c>
      <c r="Z190" s="946" t="s">
        <v>378</v>
      </c>
      <c r="AA190" s="503"/>
      <c r="AB190" s="504"/>
      <c r="AC190" s="504"/>
      <c r="AD190" s="504"/>
      <c r="AE190" s="487"/>
      <c r="AF190" s="487"/>
      <c r="AG190" s="487"/>
      <c r="AH190" s="487"/>
      <c r="AI190" s="487"/>
      <c r="AJ190" s="487"/>
    </row>
    <row r="191" spans="1:36" s="1" customFormat="1" ht="28.5" hidden="1" customHeight="1" x14ac:dyDescent="0.2">
      <c r="A191" s="8" t="s">
        <v>99</v>
      </c>
      <c r="B191" s="1613" t="s">
        <v>37</v>
      </c>
      <c r="C191" s="455" t="s">
        <v>100</v>
      </c>
      <c r="D191" s="456" t="e">
        <f>+Y191/#REF!</f>
        <v>#REF!</v>
      </c>
      <c r="E191" s="457"/>
      <c r="F191" s="458"/>
      <c r="G191" s="458"/>
      <c r="H191" s="459"/>
      <c r="I191" s="460"/>
      <c r="J191" s="459"/>
      <c r="K191" s="459"/>
      <c r="L191" s="460"/>
      <c r="M191" s="460"/>
      <c r="N191" s="539">
        <f>SUBTOTAL(9,N192)</f>
        <v>0</v>
      </c>
      <c r="O191" s="539">
        <f t="shared" ref="O191:U191" si="0">SUBTOTAL(9,O192)</f>
        <v>0</v>
      </c>
      <c r="P191" s="539">
        <f t="shared" si="0"/>
        <v>0</v>
      </c>
      <c r="Q191" s="539">
        <f t="shared" si="0"/>
        <v>0</v>
      </c>
      <c r="R191" s="539">
        <f t="shared" si="0"/>
        <v>0</v>
      </c>
      <c r="S191" s="1315">
        <f t="shared" si="0"/>
        <v>0</v>
      </c>
      <c r="T191" s="1316"/>
      <c r="U191" s="539">
        <f t="shared" si="0"/>
        <v>0</v>
      </c>
      <c r="V191" s="539">
        <v>20000000</v>
      </c>
      <c r="W191" s="539">
        <v>4000000</v>
      </c>
      <c r="X191" s="539">
        <v>16000000</v>
      </c>
      <c r="Y191" s="539">
        <f>SUM(Y192)</f>
        <v>0</v>
      </c>
      <c r="Z191" s="651"/>
      <c r="AA191" s="503"/>
      <c r="AB191" s="504"/>
      <c r="AC191" s="504"/>
      <c r="AD191" s="504"/>
      <c r="AE191" s="487"/>
      <c r="AF191" s="487"/>
      <c r="AG191" s="487"/>
      <c r="AH191" s="487"/>
      <c r="AI191" s="487"/>
      <c r="AJ191" s="487"/>
    </row>
    <row r="192" spans="1:36" s="1" customFormat="1" ht="27.75" hidden="1" customHeight="1" x14ac:dyDescent="0.2">
      <c r="A192" s="9"/>
      <c r="B192" s="1614"/>
      <c r="C192" s="806" t="s">
        <v>730</v>
      </c>
      <c r="D192" s="106" t="e">
        <f>+Y192/#REF!</f>
        <v>#REF!</v>
      </c>
      <c r="E192" s="107" t="s">
        <v>227</v>
      </c>
      <c r="F192" s="470">
        <v>0</v>
      </c>
      <c r="G192" s="470">
        <v>1</v>
      </c>
      <c r="H192" s="465">
        <v>0</v>
      </c>
      <c r="I192" s="1277" t="s">
        <v>542</v>
      </c>
      <c r="J192" s="1277" t="s">
        <v>548</v>
      </c>
      <c r="K192" s="481" t="s">
        <v>545</v>
      </c>
      <c r="L192" s="524">
        <v>1</v>
      </c>
      <c r="M192" s="524">
        <v>1</v>
      </c>
      <c r="N192" s="1253"/>
      <c r="O192" s="1253"/>
      <c r="P192" s="1253"/>
      <c r="Q192" s="1253"/>
      <c r="R192" s="1253"/>
      <c r="S192" s="1309"/>
      <c r="T192" s="1310"/>
      <c r="U192" s="1253"/>
      <c r="V192" s="1253"/>
      <c r="W192" s="1253"/>
      <c r="X192" s="1253"/>
      <c r="Y192" s="1253">
        <f>SUM(N192:U196)</f>
        <v>0</v>
      </c>
      <c r="Z192" s="1256" t="s">
        <v>882</v>
      </c>
      <c r="AA192" s="619"/>
      <c r="AB192" s="487"/>
      <c r="AC192" s="487"/>
      <c r="AD192" s="487"/>
      <c r="AE192" s="487"/>
      <c r="AF192" s="487"/>
      <c r="AG192" s="487"/>
      <c r="AH192" s="487"/>
      <c r="AI192" s="487"/>
      <c r="AJ192" s="487"/>
    </row>
    <row r="193" spans="1:36" s="1" customFormat="1" ht="27" hidden="1" customHeight="1" x14ac:dyDescent="0.2">
      <c r="A193" s="9"/>
      <c r="B193" s="1614"/>
      <c r="C193" s="806" t="s">
        <v>731</v>
      </c>
      <c r="D193" s="106" t="e">
        <f>+Y193/#REF!</f>
        <v>#REF!</v>
      </c>
      <c r="E193" s="107" t="s">
        <v>228</v>
      </c>
      <c r="F193" s="610">
        <v>0</v>
      </c>
      <c r="G193" s="610">
        <v>1</v>
      </c>
      <c r="H193" s="524">
        <v>0</v>
      </c>
      <c r="I193" s="1278"/>
      <c r="J193" s="1278"/>
      <c r="K193" s="481" t="s">
        <v>544</v>
      </c>
      <c r="L193" s="524">
        <v>0</v>
      </c>
      <c r="M193" s="524">
        <v>1</v>
      </c>
      <c r="N193" s="1254"/>
      <c r="O193" s="1254"/>
      <c r="P193" s="1254"/>
      <c r="Q193" s="1254"/>
      <c r="R193" s="1254"/>
      <c r="S193" s="1311"/>
      <c r="T193" s="1312"/>
      <c r="U193" s="1254"/>
      <c r="V193" s="1254"/>
      <c r="W193" s="1254"/>
      <c r="X193" s="1254"/>
      <c r="Y193" s="1254"/>
      <c r="Z193" s="1257"/>
      <c r="AA193" s="619"/>
      <c r="AB193" s="487"/>
      <c r="AC193" s="487"/>
      <c r="AD193" s="487"/>
      <c r="AE193" s="487"/>
      <c r="AF193" s="487"/>
      <c r="AG193" s="487"/>
      <c r="AH193" s="487"/>
      <c r="AI193" s="487"/>
      <c r="AJ193" s="487"/>
    </row>
    <row r="194" spans="1:36" s="1" customFormat="1" ht="31.5" hidden="1" customHeight="1" x14ac:dyDescent="0.2">
      <c r="A194" s="9"/>
      <c r="B194" s="1614"/>
      <c r="C194" s="806" t="s">
        <v>732</v>
      </c>
      <c r="D194" s="106" t="e">
        <f>+Y194/#REF!</f>
        <v>#REF!</v>
      </c>
      <c r="E194" s="107" t="s">
        <v>471</v>
      </c>
      <c r="F194" s="610">
        <v>0</v>
      </c>
      <c r="G194" s="610">
        <v>1</v>
      </c>
      <c r="H194" s="524">
        <v>1</v>
      </c>
      <c r="I194" s="1278"/>
      <c r="J194" s="1278"/>
      <c r="K194" s="481" t="s">
        <v>546</v>
      </c>
      <c r="L194" s="524">
        <v>0</v>
      </c>
      <c r="M194" s="524">
        <v>1</v>
      </c>
      <c r="N194" s="1254"/>
      <c r="O194" s="1254"/>
      <c r="P194" s="1254"/>
      <c r="Q194" s="1254"/>
      <c r="R194" s="1254"/>
      <c r="S194" s="1311"/>
      <c r="T194" s="1312"/>
      <c r="U194" s="1254"/>
      <c r="V194" s="1254"/>
      <c r="W194" s="1254"/>
      <c r="X194" s="1254"/>
      <c r="Y194" s="1254"/>
      <c r="Z194" s="1257"/>
      <c r="AA194" s="619"/>
      <c r="AB194" s="487"/>
      <c r="AC194" s="487"/>
      <c r="AD194" s="487"/>
      <c r="AE194" s="487"/>
      <c r="AF194" s="487"/>
      <c r="AG194" s="487"/>
      <c r="AH194" s="487"/>
      <c r="AI194" s="487"/>
      <c r="AJ194" s="487"/>
    </row>
    <row r="195" spans="1:36" s="1" customFormat="1" ht="34.5" hidden="1" customHeight="1" x14ac:dyDescent="0.2">
      <c r="A195" s="9"/>
      <c r="B195" s="1614"/>
      <c r="C195" s="806" t="s">
        <v>472</v>
      </c>
      <c r="D195" s="106" t="e">
        <f>+Y195/#REF!</f>
        <v>#REF!</v>
      </c>
      <c r="E195" s="775" t="s">
        <v>229</v>
      </c>
      <c r="F195" s="776">
        <v>0</v>
      </c>
      <c r="G195" s="867">
        <v>1</v>
      </c>
      <c r="H195" s="777">
        <v>1</v>
      </c>
      <c r="I195" s="1278"/>
      <c r="J195" s="1278"/>
      <c r="K195" s="481" t="s">
        <v>543</v>
      </c>
      <c r="L195" s="524">
        <v>0</v>
      </c>
      <c r="M195" s="524">
        <v>1</v>
      </c>
      <c r="N195" s="1254"/>
      <c r="O195" s="1254"/>
      <c r="P195" s="1254"/>
      <c r="Q195" s="1254"/>
      <c r="R195" s="1254"/>
      <c r="S195" s="1311"/>
      <c r="T195" s="1312"/>
      <c r="U195" s="1254"/>
      <c r="V195" s="1254"/>
      <c r="W195" s="1254"/>
      <c r="X195" s="1254"/>
      <c r="Y195" s="1254"/>
      <c r="Z195" s="1257"/>
      <c r="AA195" s="619"/>
      <c r="AB195" s="487"/>
      <c r="AC195" s="487"/>
      <c r="AD195" s="487"/>
      <c r="AE195" s="487"/>
      <c r="AF195" s="487"/>
      <c r="AG195" s="487"/>
      <c r="AH195" s="487"/>
      <c r="AI195" s="487"/>
      <c r="AJ195" s="487"/>
    </row>
    <row r="196" spans="1:36" s="1" customFormat="1" ht="45" hidden="1" customHeight="1" x14ac:dyDescent="0.2">
      <c r="A196" s="9"/>
      <c r="B196" s="1615"/>
      <c r="C196" s="806" t="s">
        <v>733</v>
      </c>
      <c r="D196" s="106" t="e">
        <f>+Y196/#REF!</f>
        <v>#REF!</v>
      </c>
      <c r="E196" s="107" t="s">
        <v>473</v>
      </c>
      <c r="F196" s="524">
        <v>0</v>
      </c>
      <c r="G196" s="868">
        <v>1</v>
      </c>
      <c r="H196" s="524">
        <v>1</v>
      </c>
      <c r="I196" s="1279"/>
      <c r="J196" s="1279"/>
      <c r="K196" s="481" t="s">
        <v>547</v>
      </c>
      <c r="L196" s="524">
        <v>0</v>
      </c>
      <c r="M196" s="524">
        <v>1</v>
      </c>
      <c r="N196" s="1271"/>
      <c r="O196" s="1271"/>
      <c r="P196" s="1271"/>
      <c r="Q196" s="1271"/>
      <c r="R196" s="1271"/>
      <c r="S196" s="1313"/>
      <c r="T196" s="1314"/>
      <c r="U196" s="1271"/>
      <c r="V196" s="1271"/>
      <c r="W196" s="1271"/>
      <c r="X196" s="1271"/>
      <c r="Y196" s="1271"/>
      <c r="Z196" s="1262"/>
      <c r="AA196" s="619"/>
      <c r="AB196" s="487"/>
      <c r="AC196" s="487"/>
      <c r="AD196" s="487"/>
      <c r="AE196" s="487"/>
      <c r="AF196" s="487"/>
      <c r="AG196" s="487"/>
      <c r="AH196" s="487"/>
      <c r="AI196" s="487"/>
      <c r="AJ196" s="487"/>
    </row>
    <row r="197" spans="1:36" s="1" customFormat="1" ht="15" hidden="1" customHeight="1" x14ac:dyDescent="0.25">
      <c r="A197" s="7" t="s">
        <v>101</v>
      </c>
      <c r="B197" s="444" t="s">
        <v>33</v>
      </c>
      <c r="C197" s="466" t="s">
        <v>102</v>
      </c>
      <c r="D197" s="446" t="e">
        <f>+Y197/#REF!</f>
        <v>#REF!</v>
      </c>
      <c r="E197" s="447"/>
      <c r="F197" s="448"/>
      <c r="G197" s="448"/>
      <c r="H197" s="449"/>
      <c r="I197" s="450"/>
      <c r="J197" s="449"/>
      <c r="K197" s="449"/>
      <c r="L197" s="450"/>
      <c r="M197" s="450"/>
      <c r="N197" s="538"/>
      <c r="O197" s="538"/>
      <c r="P197" s="538"/>
      <c r="Q197" s="538"/>
      <c r="R197" s="538"/>
      <c r="S197" s="538"/>
      <c r="T197" s="538"/>
      <c r="U197" s="538"/>
      <c r="V197" s="538">
        <v>452600000</v>
      </c>
      <c r="W197" s="538">
        <v>473235000</v>
      </c>
      <c r="X197" s="538">
        <v>497125000</v>
      </c>
      <c r="Y197" s="538">
        <f>+Y199</f>
        <v>1594755</v>
      </c>
      <c r="Z197" s="650"/>
      <c r="AA197" s="503"/>
      <c r="AB197" s="504"/>
      <c r="AC197" s="504"/>
      <c r="AD197" s="504"/>
      <c r="AE197" s="487"/>
      <c r="AF197" s="487"/>
      <c r="AG197" s="487"/>
      <c r="AH197" s="487"/>
      <c r="AI197" s="487"/>
      <c r="AJ197" s="487"/>
    </row>
    <row r="198" spans="1:36" s="1" customFormat="1" ht="46.5" hidden="1" customHeight="1" x14ac:dyDescent="0.2">
      <c r="A198" s="9"/>
      <c r="B198" s="104" t="s">
        <v>113</v>
      </c>
      <c r="C198" s="105" t="s">
        <v>103</v>
      </c>
      <c r="D198" s="106" t="e">
        <f>+Y198/#REF!</f>
        <v>#REF!</v>
      </c>
      <c r="E198" s="107" t="s">
        <v>474</v>
      </c>
      <c r="F198" s="108">
        <v>2467</v>
      </c>
      <c r="G198" s="108"/>
      <c r="H198" s="453">
        <v>0.1</v>
      </c>
      <c r="I198" s="454"/>
      <c r="J198" s="453"/>
      <c r="K198" s="453"/>
      <c r="L198" s="454"/>
      <c r="M198" s="454"/>
      <c r="N198" s="526"/>
      <c r="O198" s="526"/>
      <c r="P198" s="526"/>
      <c r="Q198" s="526"/>
      <c r="R198" s="526"/>
      <c r="S198" s="526"/>
      <c r="T198" s="526"/>
      <c r="U198" s="526"/>
      <c r="V198" s="526">
        <f>SUM(V200:V204)</f>
        <v>0</v>
      </c>
      <c r="W198" s="526">
        <f>SUM(W200:W204)</f>
        <v>473235000</v>
      </c>
      <c r="X198" s="526">
        <f>SUM(X200:X204)</f>
        <v>497125000</v>
      </c>
      <c r="Y198" s="526" t="e">
        <f>+V198+W198+X198+#REF!</f>
        <v>#REF!</v>
      </c>
      <c r="Z198" s="946" t="s">
        <v>378</v>
      </c>
      <c r="AA198" s="503"/>
      <c r="AB198" s="504"/>
      <c r="AC198" s="504"/>
      <c r="AD198" s="504"/>
      <c r="AE198" s="487"/>
      <c r="AF198" s="487"/>
      <c r="AG198" s="487"/>
      <c r="AH198" s="487"/>
      <c r="AI198" s="487"/>
      <c r="AJ198" s="487"/>
    </row>
    <row r="199" spans="1:36" s="1" customFormat="1" ht="15" hidden="1" customHeight="1" x14ac:dyDescent="0.2">
      <c r="A199" s="8" t="s">
        <v>104</v>
      </c>
      <c r="B199" s="1613" t="s">
        <v>37</v>
      </c>
      <c r="C199" s="455" t="s">
        <v>105</v>
      </c>
      <c r="D199" s="456" t="e">
        <f>+Y199/#REF!</f>
        <v>#REF!</v>
      </c>
      <c r="E199" s="457"/>
      <c r="F199" s="458"/>
      <c r="G199" s="458"/>
      <c r="H199" s="459"/>
      <c r="I199" s="460"/>
      <c r="J199" s="459"/>
      <c r="K199" s="459"/>
      <c r="L199" s="460"/>
      <c r="M199" s="460"/>
      <c r="N199" s="539">
        <f>SUBTOTAL(9,N200)</f>
        <v>0</v>
      </c>
      <c r="O199" s="539">
        <f>SUBTOTAL(9,O200)</f>
        <v>0</v>
      </c>
      <c r="P199" s="539">
        <f>SUBTOTAL(9,P200)</f>
        <v>0</v>
      </c>
      <c r="Q199" s="539">
        <f>SUBTOTAL(9,Q200)</f>
        <v>0</v>
      </c>
      <c r="R199" s="539"/>
      <c r="S199" s="1315">
        <f>SUBTOTAL(9,S200)</f>
        <v>0</v>
      </c>
      <c r="T199" s="1316"/>
      <c r="U199" s="539">
        <f>SUBTOTAL(9,U200)</f>
        <v>0</v>
      </c>
      <c r="V199" s="539">
        <v>452600000</v>
      </c>
      <c r="W199" s="539">
        <v>473235000</v>
      </c>
      <c r="X199" s="539">
        <v>497125000</v>
      </c>
      <c r="Y199" s="539">
        <f>+Y200</f>
        <v>1594755</v>
      </c>
      <c r="Z199" s="651"/>
      <c r="AA199" s="503"/>
      <c r="AB199" s="504"/>
      <c r="AC199" s="504"/>
      <c r="AD199" s="504"/>
      <c r="AE199" s="487"/>
      <c r="AF199" s="487"/>
      <c r="AG199" s="487"/>
      <c r="AH199" s="487"/>
      <c r="AI199" s="487"/>
      <c r="AJ199" s="487"/>
    </row>
    <row r="200" spans="1:36" s="1" customFormat="1" ht="47.25" hidden="1" customHeight="1" x14ac:dyDescent="0.2">
      <c r="A200" s="9"/>
      <c r="B200" s="1614"/>
      <c r="C200" s="806" t="s">
        <v>734</v>
      </c>
      <c r="D200" s="106" t="e">
        <f>+Y200/#REF!</f>
        <v>#REF!</v>
      </c>
      <c r="E200" s="107" t="s">
        <v>475</v>
      </c>
      <c r="F200" s="524">
        <v>0</v>
      </c>
      <c r="G200" s="868">
        <v>1</v>
      </c>
      <c r="H200" s="524">
        <v>1</v>
      </c>
      <c r="I200" s="1275" t="s">
        <v>856</v>
      </c>
      <c r="J200" s="1275"/>
      <c r="K200" s="481" t="s">
        <v>538</v>
      </c>
      <c r="L200" s="524">
        <v>0</v>
      </c>
      <c r="M200" s="524">
        <v>1</v>
      </c>
      <c r="N200" s="1254"/>
      <c r="O200" s="1254"/>
      <c r="P200" s="1297">
        <v>432155</v>
      </c>
      <c r="Q200" s="1296">
        <v>462700</v>
      </c>
      <c r="R200" s="1254"/>
      <c r="S200" s="1309"/>
      <c r="T200" s="1310"/>
      <c r="U200" s="1297">
        <v>699900</v>
      </c>
      <c r="V200" s="526"/>
      <c r="W200" s="526">
        <v>5000000</v>
      </c>
      <c r="X200" s="526">
        <v>5000000</v>
      </c>
      <c r="Y200" s="1254">
        <f>+N200+O200+P200+Q200+S200+U200</f>
        <v>1594755</v>
      </c>
      <c r="Z200" s="1256" t="s">
        <v>882</v>
      </c>
      <c r="AA200" s="619"/>
      <c r="AB200" s="487"/>
      <c r="AC200" s="487"/>
      <c r="AD200" s="487"/>
      <c r="AE200" s="487"/>
      <c r="AF200" s="487"/>
      <c r="AG200" s="487"/>
      <c r="AH200" s="487"/>
      <c r="AI200" s="487"/>
      <c r="AJ200" s="487"/>
    </row>
    <row r="201" spans="1:36" s="1" customFormat="1" ht="51.75" hidden="1" customHeight="1" x14ac:dyDescent="0.2">
      <c r="A201" s="9"/>
      <c r="B201" s="1614"/>
      <c r="C201" s="806" t="s">
        <v>735</v>
      </c>
      <c r="D201" s="106" t="e">
        <f>+Y201/#REF!</f>
        <v>#REF!</v>
      </c>
      <c r="E201" s="107" t="s">
        <v>476</v>
      </c>
      <c r="F201" s="524">
        <v>0</v>
      </c>
      <c r="G201" s="868">
        <v>1</v>
      </c>
      <c r="H201" s="524">
        <v>1</v>
      </c>
      <c r="I201" s="1275"/>
      <c r="J201" s="1275"/>
      <c r="K201" s="481" t="s">
        <v>539</v>
      </c>
      <c r="L201" s="524">
        <v>0</v>
      </c>
      <c r="M201" s="524">
        <v>4</v>
      </c>
      <c r="N201" s="1254"/>
      <c r="O201" s="1254"/>
      <c r="P201" s="1297"/>
      <c r="Q201" s="1297"/>
      <c r="R201" s="1254"/>
      <c r="S201" s="1311"/>
      <c r="T201" s="1312"/>
      <c r="U201" s="1297"/>
      <c r="V201" s="526"/>
      <c r="W201" s="526">
        <v>150000000</v>
      </c>
      <c r="X201" s="526">
        <v>150000000</v>
      </c>
      <c r="Y201" s="1254"/>
      <c r="Z201" s="1257"/>
      <c r="AA201" s="619"/>
      <c r="AB201" s="487"/>
      <c r="AC201" s="487"/>
      <c r="AD201" s="487"/>
      <c r="AE201" s="487"/>
      <c r="AF201" s="487"/>
      <c r="AG201" s="487"/>
      <c r="AH201" s="487"/>
      <c r="AI201" s="487"/>
      <c r="AJ201" s="487"/>
    </row>
    <row r="202" spans="1:36" s="1" customFormat="1" ht="65.25" hidden="1" customHeight="1" x14ac:dyDescent="0.2">
      <c r="A202" s="701"/>
      <c r="B202" s="1614"/>
      <c r="C202" s="823" t="s">
        <v>923</v>
      </c>
      <c r="D202" s="106"/>
      <c r="E202" s="703" t="s">
        <v>924</v>
      </c>
      <c r="F202" s="892">
        <v>1</v>
      </c>
      <c r="G202" s="892">
        <v>1</v>
      </c>
      <c r="H202" s="892">
        <v>1</v>
      </c>
      <c r="I202" s="1275"/>
      <c r="J202" s="1275"/>
      <c r="K202" s="481"/>
      <c r="L202" s="893"/>
      <c r="M202" s="893"/>
      <c r="N202" s="1254"/>
      <c r="O202" s="1254"/>
      <c r="P202" s="1297"/>
      <c r="Q202" s="1297"/>
      <c r="R202" s="1254"/>
      <c r="S202" s="1311"/>
      <c r="T202" s="1312"/>
      <c r="U202" s="1297"/>
      <c r="V202" s="526"/>
      <c r="W202" s="526"/>
      <c r="X202" s="526"/>
      <c r="Y202" s="1254"/>
      <c r="Z202" s="1257"/>
      <c r="AA202" s="619"/>
      <c r="AB202" s="487"/>
      <c r="AC202" s="487"/>
      <c r="AD202" s="487"/>
      <c r="AE202" s="487"/>
      <c r="AF202" s="487"/>
      <c r="AG202" s="487"/>
      <c r="AH202" s="487"/>
      <c r="AI202" s="487"/>
      <c r="AJ202" s="487"/>
    </row>
    <row r="203" spans="1:36" s="1" customFormat="1" ht="48" hidden="1" customHeight="1" x14ac:dyDescent="0.2">
      <c r="A203" s="482"/>
      <c r="B203" s="1614"/>
      <c r="C203" s="807" t="s">
        <v>736</v>
      </c>
      <c r="D203" s="106" t="e">
        <f>+Y203/#REF!</f>
        <v>#REF!</v>
      </c>
      <c r="E203" s="703" t="s">
        <v>925</v>
      </c>
      <c r="F203" s="600">
        <v>1</v>
      </c>
      <c r="G203" s="867">
        <v>1</v>
      </c>
      <c r="H203" s="600">
        <v>1</v>
      </c>
      <c r="I203" s="1275"/>
      <c r="J203" s="1275"/>
      <c r="K203" s="481" t="s">
        <v>541</v>
      </c>
      <c r="L203" s="524">
        <v>36</v>
      </c>
      <c r="M203" s="524">
        <v>36</v>
      </c>
      <c r="N203" s="1254"/>
      <c r="O203" s="1254"/>
      <c r="P203" s="1297"/>
      <c r="Q203" s="1297"/>
      <c r="R203" s="1254"/>
      <c r="S203" s="1311"/>
      <c r="T203" s="1312"/>
      <c r="U203" s="1297"/>
      <c r="V203" s="526"/>
      <c r="W203" s="526">
        <v>186235000</v>
      </c>
      <c r="X203" s="526">
        <v>180000000</v>
      </c>
      <c r="Y203" s="1254"/>
      <c r="Z203" s="1257"/>
      <c r="AA203" s="619"/>
      <c r="AB203" s="487"/>
      <c r="AC203" s="487"/>
      <c r="AD203" s="487"/>
      <c r="AE203" s="487"/>
      <c r="AF203" s="487"/>
      <c r="AG203" s="487"/>
      <c r="AH203" s="487"/>
      <c r="AI203" s="487"/>
      <c r="AJ203" s="487"/>
    </row>
    <row r="204" spans="1:36" s="1" customFormat="1" ht="30" hidden="1" customHeight="1" x14ac:dyDescent="0.2">
      <c r="A204" s="9"/>
      <c r="B204" s="1615"/>
      <c r="C204" s="806" t="s">
        <v>737</v>
      </c>
      <c r="D204" s="106" t="e">
        <f>+Y204/#REF!</f>
        <v>#REF!</v>
      </c>
      <c r="E204" s="107" t="s">
        <v>926</v>
      </c>
      <c r="F204" s="524">
        <v>0</v>
      </c>
      <c r="G204" s="868">
        <v>0</v>
      </c>
      <c r="H204" s="524">
        <v>0</v>
      </c>
      <c r="I204" s="1276"/>
      <c r="J204" s="1276"/>
      <c r="K204" s="481" t="s">
        <v>540</v>
      </c>
      <c r="L204" s="524">
        <v>0</v>
      </c>
      <c r="M204" s="524">
        <v>1</v>
      </c>
      <c r="N204" s="1271"/>
      <c r="O204" s="1271"/>
      <c r="P204" s="1323"/>
      <c r="Q204" s="1323"/>
      <c r="R204" s="1271"/>
      <c r="S204" s="1313"/>
      <c r="T204" s="1314"/>
      <c r="U204" s="1323"/>
      <c r="V204" s="526"/>
      <c r="W204" s="526">
        <v>132000000</v>
      </c>
      <c r="X204" s="526">
        <v>162125000</v>
      </c>
      <c r="Y204" s="1271"/>
      <c r="Z204" s="1262"/>
      <c r="AA204" s="619"/>
      <c r="AB204" s="487"/>
      <c r="AC204" s="487"/>
      <c r="AD204" s="487"/>
      <c r="AE204" s="487"/>
      <c r="AF204" s="487"/>
      <c r="AG204" s="487"/>
      <c r="AH204" s="487"/>
      <c r="AI204" s="487"/>
      <c r="AJ204" s="487"/>
    </row>
    <row r="205" spans="1:36" s="1" customFormat="1" ht="31.5" hidden="1" customHeight="1" x14ac:dyDescent="0.2">
      <c r="A205" s="7" t="s">
        <v>106</v>
      </c>
      <c r="B205" s="444" t="s">
        <v>33</v>
      </c>
      <c r="C205" s="779" t="s">
        <v>738</v>
      </c>
      <c r="D205" s="446" t="e">
        <f>+Y205/#REF!</f>
        <v>#REF!</v>
      </c>
      <c r="E205" s="447"/>
      <c r="F205" s="448"/>
      <c r="G205" s="448"/>
      <c r="H205" s="449"/>
      <c r="I205" s="450"/>
      <c r="J205" s="449"/>
      <c r="K205" s="449"/>
      <c r="L205" s="450"/>
      <c r="M205" s="450"/>
      <c r="N205" s="538"/>
      <c r="O205" s="538"/>
      <c r="P205" s="538"/>
      <c r="Q205" s="538"/>
      <c r="R205" s="538"/>
      <c r="S205" s="538"/>
      <c r="T205" s="538"/>
      <c r="U205" s="538"/>
      <c r="V205" s="538">
        <v>70000000</v>
      </c>
      <c r="W205" s="538">
        <v>28107331</v>
      </c>
      <c r="X205" s="538">
        <v>39000000</v>
      </c>
      <c r="Y205" s="538">
        <f>+Y207+Y222</f>
        <v>211844</v>
      </c>
      <c r="Z205" s="650"/>
      <c r="AA205" s="503"/>
      <c r="AB205" s="504"/>
      <c r="AC205" s="504"/>
      <c r="AD205" s="504"/>
      <c r="AE205" s="487"/>
      <c r="AF205" s="487"/>
      <c r="AG205" s="487"/>
      <c r="AH205" s="487"/>
      <c r="AI205" s="487"/>
      <c r="AJ205" s="487"/>
    </row>
    <row r="206" spans="1:36" s="1" customFormat="1" ht="99.75" hidden="1" customHeight="1" x14ac:dyDescent="0.2">
      <c r="A206" s="9"/>
      <c r="B206" s="104" t="s">
        <v>127</v>
      </c>
      <c r="C206" s="105" t="s">
        <v>107</v>
      </c>
      <c r="D206" s="106" t="e">
        <f>+Y206/#REF!</f>
        <v>#REF!</v>
      </c>
      <c r="E206" s="107" t="s">
        <v>477</v>
      </c>
      <c r="F206" s="462">
        <v>12837</v>
      </c>
      <c r="G206" s="462"/>
      <c r="H206" s="453">
        <v>0.9</v>
      </c>
      <c r="I206" s="454"/>
      <c r="J206" s="453"/>
      <c r="K206" s="453"/>
      <c r="L206" s="454"/>
      <c r="M206" s="454"/>
      <c r="N206" s="526"/>
      <c r="O206" s="526"/>
      <c r="P206" s="526"/>
      <c r="Q206" s="526"/>
      <c r="R206" s="526"/>
      <c r="S206" s="526"/>
      <c r="T206" s="526"/>
      <c r="U206" s="526"/>
      <c r="V206" s="526">
        <f>SUM(V211:V221)</f>
        <v>0</v>
      </c>
      <c r="W206" s="526">
        <f>SUM(W211:W221)</f>
        <v>28000000</v>
      </c>
      <c r="X206" s="526">
        <f>SUM(X211:X221)</f>
        <v>29000000</v>
      </c>
      <c r="Y206" s="526" t="e">
        <f>+V206+W206+X206+#REF!</f>
        <v>#REF!</v>
      </c>
      <c r="Z206" s="946" t="s">
        <v>378</v>
      </c>
      <c r="AA206" s="503"/>
      <c r="AB206" s="504"/>
      <c r="AC206" s="504"/>
      <c r="AD206" s="504"/>
      <c r="AE206" s="487"/>
      <c r="AF206" s="487"/>
      <c r="AG206" s="487"/>
      <c r="AH206" s="487"/>
      <c r="AI206" s="487"/>
      <c r="AJ206" s="487"/>
    </row>
    <row r="207" spans="1:36" s="1" customFormat="1" ht="17.25" hidden="1" customHeight="1" x14ac:dyDescent="0.25">
      <c r="A207" s="8" t="s">
        <v>109</v>
      </c>
      <c r="B207" s="1613" t="s">
        <v>37</v>
      </c>
      <c r="C207" s="472" t="s">
        <v>110</v>
      </c>
      <c r="D207" s="456" t="e">
        <f>+Y207/#REF!</f>
        <v>#REF!</v>
      </c>
      <c r="E207" s="457"/>
      <c r="F207" s="458"/>
      <c r="G207" s="458"/>
      <c r="H207" s="459"/>
      <c r="I207" s="460"/>
      <c r="J207" s="459"/>
      <c r="K207" s="459"/>
      <c r="L207" s="460"/>
      <c r="M207" s="460"/>
      <c r="N207" s="539">
        <f>SUBTOTAL(9,N208)</f>
        <v>0</v>
      </c>
      <c r="O207" s="539">
        <f>SUBTOTAL(9,O208)</f>
        <v>0</v>
      </c>
      <c r="P207" s="539">
        <f>SUBTOTAL(9,P208)</f>
        <v>0</v>
      </c>
      <c r="Q207" s="539">
        <f>SUBTOTAL(9,Q208)</f>
        <v>0</v>
      </c>
      <c r="R207" s="539"/>
      <c r="S207" s="1315">
        <f>SUBTOTAL(9,S208)</f>
        <v>0</v>
      </c>
      <c r="T207" s="1316"/>
      <c r="U207" s="539">
        <f>SUBTOTAL(9,U208)</f>
        <v>0</v>
      </c>
      <c r="V207" s="539">
        <v>70000000</v>
      </c>
      <c r="W207" s="539">
        <v>28107331</v>
      </c>
      <c r="X207" s="539">
        <v>39000000</v>
      </c>
      <c r="Y207" s="539">
        <f>+Y208</f>
        <v>177314</v>
      </c>
      <c r="Z207" s="651"/>
      <c r="AA207" s="503"/>
      <c r="AB207" s="504"/>
      <c r="AC207" s="504"/>
      <c r="AD207" s="504"/>
      <c r="AE207" s="487"/>
      <c r="AF207" s="487"/>
      <c r="AG207" s="487"/>
      <c r="AH207" s="487"/>
      <c r="AI207" s="487"/>
      <c r="AJ207" s="487"/>
    </row>
    <row r="208" spans="1:36" s="1" customFormat="1" ht="21.75" hidden="1" customHeight="1" x14ac:dyDescent="0.2">
      <c r="A208" s="9"/>
      <c r="B208" s="1614"/>
      <c r="C208" s="1553" t="s">
        <v>739</v>
      </c>
      <c r="D208" s="722"/>
      <c r="E208" s="883" t="s">
        <v>386</v>
      </c>
      <c r="F208" s="1556">
        <v>0.94</v>
      </c>
      <c r="G208" s="872">
        <v>0.97</v>
      </c>
      <c r="H208" s="453">
        <v>0.98</v>
      </c>
      <c r="I208" s="1260" t="s">
        <v>602</v>
      </c>
      <c r="J208" s="1563"/>
      <c r="K208" s="453"/>
      <c r="L208" s="454"/>
      <c r="M208" s="454"/>
      <c r="N208" s="1253"/>
      <c r="O208" s="1253"/>
      <c r="P208" s="1296">
        <v>177314</v>
      </c>
      <c r="Q208" s="1253"/>
      <c r="R208" s="1253"/>
      <c r="S208" s="1309"/>
      <c r="T208" s="1310"/>
      <c r="U208" s="1253"/>
      <c r="V208" s="1253"/>
      <c r="W208" s="1253">
        <v>0</v>
      </c>
      <c r="X208" s="1253">
        <v>2000000</v>
      </c>
      <c r="Y208" s="1253">
        <f>SUM(N208:U221)</f>
        <v>177314</v>
      </c>
      <c r="Z208" s="1256" t="s">
        <v>882</v>
      </c>
      <c r="AA208" s="619"/>
      <c r="AB208" s="487"/>
      <c r="AC208" s="487"/>
      <c r="AD208" s="487"/>
      <c r="AE208" s="487"/>
      <c r="AF208" s="487"/>
      <c r="AG208" s="487"/>
      <c r="AH208" s="487"/>
      <c r="AI208" s="487"/>
      <c r="AJ208" s="487"/>
    </row>
    <row r="209" spans="1:36" s="1" customFormat="1" ht="28.5" hidden="1" customHeight="1" x14ac:dyDescent="0.2">
      <c r="A209" s="9"/>
      <c r="B209" s="1614"/>
      <c r="C209" s="1554"/>
      <c r="D209" s="722"/>
      <c r="E209" s="883" t="s">
        <v>385</v>
      </c>
      <c r="F209" s="1556"/>
      <c r="G209" s="872">
        <v>0.97</v>
      </c>
      <c r="H209" s="453">
        <v>0.96</v>
      </c>
      <c r="I209" s="1261"/>
      <c r="J209" s="1564"/>
      <c r="K209" s="453"/>
      <c r="L209" s="454"/>
      <c r="M209" s="454"/>
      <c r="N209" s="1254"/>
      <c r="O209" s="1254"/>
      <c r="P209" s="1297"/>
      <c r="Q209" s="1254"/>
      <c r="R209" s="1254"/>
      <c r="S209" s="1311"/>
      <c r="T209" s="1312"/>
      <c r="U209" s="1254"/>
      <c r="V209" s="1254"/>
      <c r="W209" s="1254"/>
      <c r="X209" s="1254"/>
      <c r="Y209" s="1254"/>
      <c r="Z209" s="1257"/>
      <c r="AA209" s="619"/>
      <c r="AB209" s="487"/>
      <c r="AC209" s="487"/>
      <c r="AD209" s="487"/>
      <c r="AE209" s="487"/>
      <c r="AF209" s="487"/>
      <c r="AG209" s="487"/>
      <c r="AH209" s="487"/>
      <c r="AI209" s="487"/>
      <c r="AJ209" s="487"/>
    </row>
    <row r="210" spans="1:36" s="1" customFormat="1" ht="34.5" hidden="1" customHeight="1" x14ac:dyDescent="0.2">
      <c r="A210" s="9"/>
      <c r="B210" s="1614"/>
      <c r="C210" s="1554"/>
      <c r="D210" s="722"/>
      <c r="E210" s="883" t="s">
        <v>384</v>
      </c>
      <c r="F210" s="1556"/>
      <c r="G210" s="872">
        <v>0.97</v>
      </c>
      <c r="H210" s="453">
        <v>0.97</v>
      </c>
      <c r="I210" s="1261"/>
      <c r="J210" s="1564"/>
      <c r="K210" s="453"/>
      <c r="L210" s="454"/>
      <c r="M210" s="454"/>
      <c r="N210" s="1254"/>
      <c r="O210" s="1254"/>
      <c r="P210" s="1297"/>
      <c r="Q210" s="1254"/>
      <c r="R210" s="1254"/>
      <c r="S210" s="1311"/>
      <c r="T210" s="1312"/>
      <c r="U210" s="1254"/>
      <c r="V210" s="1254"/>
      <c r="W210" s="1254"/>
      <c r="X210" s="1254"/>
      <c r="Y210" s="1254"/>
      <c r="Z210" s="1257"/>
      <c r="AA210" s="619"/>
      <c r="AB210" s="487"/>
      <c r="AC210" s="487"/>
      <c r="AD210" s="487"/>
      <c r="AE210" s="487"/>
      <c r="AF210" s="487"/>
      <c r="AG210" s="487"/>
      <c r="AH210" s="487"/>
      <c r="AI210" s="487"/>
      <c r="AJ210" s="487"/>
    </row>
    <row r="211" spans="1:36" s="1" customFormat="1" ht="31.5" hidden="1" customHeight="1" x14ac:dyDescent="0.2">
      <c r="A211" s="9"/>
      <c r="B211" s="1614"/>
      <c r="C211" s="1555"/>
      <c r="D211" s="106" t="e">
        <f>+Y211/#REF!</f>
        <v>#REF!</v>
      </c>
      <c r="E211" s="884" t="s">
        <v>911</v>
      </c>
      <c r="F211" s="1556"/>
      <c r="G211" s="872">
        <v>0.97</v>
      </c>
      <c r="H211" s="453">
        <v>0.97000000000000008</v>
      </c>
      <c r="I211" s="1261"/>
      <c r="J211" s="1564"/>
      <c r="K211" s="453"/>
      <c r="L211" s="454"/>
      <c r="M211" s="454"/>
      <c r="N211" s="1254"/>
      <c r="O211" s="1254"/>
      <c r="P211" s="1297"/>
      <c r="Q211" s="1254"/>
      <c r="R211" s="1254"/>
      <c r="S211" s="1311"/>
      <c r="T211" s="1312"/>
      <c r="U211" s="1254"/>
      <c r="V211" s="1254"/>
      <c r="W211" s="1254"/>
      <c r="X211" s="1254"/>
      <c r="Y211" s="1254"/>
      <c r="Z211" s="1257"/>
      <c r="AA211" s="619"/>
      <c r="AB211" s="487"/>
      <c r="AC211" s="487"/>
      <c r="AD211" s="487"/>
      <c r="AE211" s="487"/>
      <c r="AF211" s="487"/>
      <c r="AG211" s="487"/>
      <c r="AH211" s="487"/>
      <c r="AI211" s="487"/>
      <c r="AJ211" s="487"/>
    </row>
    <row r="212" spans="1:36" s="1" customFormat="1" ht="42.75" hidden="1" customHeight="1" x14ac:dyDescent="0.2">
      <c r="A212" s="9"/>
      <c r="B212" s="1614"/>
      <c r="C212" s="806" t="s">
        <v>740</v>
      </c>
      <c r="D212" s="106" t="e">
        <f>+Y212/#REF!</f>
        <v>#REF!</v>
      </c>
      <c r="E212" s="107" t="s">
        <v>912</v>
      </c>
      <c r="F212" s="473">
        <v>0.34</v>
      </c>
      <c r="G212" s="905">
        <v>0.41499999999999998</v>
      </c>
      <c r="H212" s="882">
        <v>0.44</v>
      </c>
      <c r="I212" s="1261"/>
      <c r="J212" s="1564"/>
      <c r="K212" s="474"/>
      <c r="L212" s="106"/>
      <c r="M212" s="106"/>
      <c r="N212" s="1254"/>
      <c r="O212" s="1254"/>
      <c r="P212" s="1297"/>
      <c r="Q212" s="1254"/>
      <c r="R212" s="1254"/>
      <c r="S212" s="1311"/>
      <c r="T212" s="1312"/>
      <c r="U212" s="1254"/>
      <c r="V212" s="1254"/>
      <c r="W212" s="1254">
        <v>0</v>
      </c>
      <c r="X212" s="1254">
        <v>0</v>
      </c>
      <c r="Y212" s="1254" t="e">
        <f>+V212+W212+X212+#REF!</f>
        <v>#REF!</v>
      </c>
      <c r="Z212" s="1257"/>
      <c r="AA212" s="619"/>
      <c r="AB212" s="487"/>
      <c r="AC212" s="487"/>
      <c r="AD212" s="487"/>
      <c r="AE212" s="487"/>
      <c r="AF212" s="487"/>
      <c r="AG212" s="487"/>
      <c r="AH212" s="487"/>
      <c r="AI212" s="487"/>
      <c r="AJ212" s="487"/>
    </row>
    <row r="213" spans="1:36" s="1" customFormat="1" ht="42.75" hidden="1" customHeight="1" x14ac:dyDescent="0.2">
      <c r="A213" s="9"/>
      <c r="B213" s="1614"/>
      <c r="C213" s="806" t="s">
        <v>741</v>
      </c>
      <c r="D213" s="106" t="e">
        <f>+Y213/#REF!</f>
        <v>#REF!</v>
      </c>
      <c r="E213" s="107" t="s">
        <v>478</v>
      </c>
      <c r="F213" s="473">
        <v>1</v>
      </c>
      <c r="G213" s="905">
        <v>1</v>
      </c>
      <c r="H213" s="453">
        <v>1</v>
      </c>
      <c r="I213" s="1261"/>
      <c r="J213" s="1564"/>
      <c r="K213" s="453"/>
      <c r="L213" s="454"/>
      <c r="M213" s="454"/>
      <c r="N213" s="1254"/>
      <c r="O213" s="1254"/>
      <c r="P213" s="1297"/>
      <c r="Q213" s="1254"/>
      <c r="R213" s="1254"/>
      <c r="S213" s="1311"/>
      <c r="T213" s="1312"/>
      <c r="U213" s="1254"/>
      <c r="V213" s="1254"/>
      <c r="W213" s="1254">
        <v>0</v>
      </c>
      <c r="X213" s="1254">
        <v>0</v>
      </c>
      <c r="Y213" s="1254" t="e">
        <f>+V213+W213+X213+#REF!</f>
        <v>#REF!</v>
      </c>
      <c r="Z213" s="1257"/>
      <c r="AA213" s="619"/>
      <c r="AB213" s="487"/>
      <c r="AC213" s="487"/>
      <c r="AD213" s="487"/>
      <c r="AE213" s="487"/>
      <c r="AF213" s="487"/>
      <c r="AG213" s="487"/>
      <c r="AH213" s="487"/>
      <c r="AI213" s="487"/>
      <c r="AJ213" s="487"/>
    </row>
    <row r="214" spans="1:36" s="1" customFormat="1" ht="66" hidden="1" customHeight="1" x14ac:dyDescent="0.2">
      <c r="A214" s="9"/>
      <c r="B214" s="1614"/>
      <c r="C214" s="806" t="s">
        <v>742</v>
      </c>
      <c r="D214" s="106" t="e">
        <f>+Y214/#REF!</f>
        <v>#REF!</v>
      </c>
      <c r="E214" s="107" t="s">
        <v>479</v>
      </c>
      <c r="F214" s="473">
        <v>0.23</v>
      </c>
      <c r="G214" s="905">
        <v>0.26750000000000002</v>
      </c>
      <c r="H214" s="467">
        <v>0.35</v>
      </c>
      <c r="I214" s="1261"/>
      <c r="J214" s="1564"/>
      <c r="K214" s="467"/>
      <c r="L214" s="468"/>
      <c r="M214" s="468"/>
      <c r="N214" s="1254"/>
      <c r="O214" s="1254"/>
      <c r="P214" s="1297"/>
      <c r="Q214" s="1254"/>
      <c r="R214" s="1254"/>
      <c r="S214" s="1311"/>
      <c r="T214" s="1312"/>
      <c r="U214" s="1254"/>
      <c r="V214" s="1254"/>
      <c r="W214" s="1254">
        <v>0</v>
      </c>
      <c r="X214" s="1254">
        <v>0</v>
      </c>
      <c r="Y214" s="1254" t="e">
        <f>+V214+W214+X214+#REF!</f>
        <v>#REF!</v>
      </c>
      <c r="Z214" s="1257"/>
      <c r="AA214" s="619"/>
      <c r="AB214" s="487"/>
      <c r="AC214" s="487"/>
      <c r="AD214" s="487"/>
      <c r="AE214" s="487"/>
      <c r="AF214" s="487"/>
      <c r="AG214" s="487"/>
      <c r="AH214" s="487"/>
      <c r="AI214" s="487"/>
      <c r="AJ214" s="487"/>
    </row>
    <row r="215" spans="1:36" s="1" customFormat="1" ht="57" hidden="1" customHeight="1" x14ac:dyDescent="0.2">
      <c r="A215" s="9"/>
      <c r="B215" s="1614"/>
      <c r="C215" s="806" t="s">
        <v>743</v>
      </c>
      <c r="D215" s="106" t="e">
        <f>+Y215/#REF!</f>
        <v>#REF!</v>
      </c>
      <c r="E215" s="107" t="s">
        <v>480</v>
      </c>
      <c r="F215" s="473">
        <v>0.87</v>
      </c>
      <c r="G215" s="905">
        <v>0.9</v>
      </c>
      <c r="H215" s="453">
        <v>1</v>
      </c>
      <c r="I215" s="1261"/>
      <c r="J215" s="1564"/>
      <c r="K215" s="453"/>
      <c r="L215" s="454"/>
      <c r="M215" s="454"/>
      <c r="N215" s="1254"/>
      <c r="O215" s="1254"/>
      <c r="P215" s="1297"/>
      <c r="Q215" s="1254"/>
      <c r="R215" s="1254"/>
      <c r="S215" s="1311"/>
      <c r="T215" s="1312"/>
      <c r="U215" s="1254"/>
      <c r="V215" s="1254"/>
      <c r="W215" s="1254">
        <v>0</v>
      </c>
      <c r="X215" s="1254">
        <v>0</v>
      </c>
      <c r="Y215" s="1254" t="e">
        <f>+V215+W215+X215+#REF!</f>
        <v>#REF!</v>
      </c>
      <c r="Z215" s="1257"/>
      <c r="AA215" s="619"/>
      <c r="AB215" s="487"/>
      <c r="AC215" s="487"/>
      <c r="AD215" s="487"/>
      <c r="AE215" s="487"/>
      <c r="AF215" s="487"/>
      <c r="AG215" s="487"/>
      <c r="AH215" s="487"/>
      <c r="AI215" s="487"/>
      <c r="AJ215" s="487"/>
    </row>
    <row r="216" spans="1:36" s="1" customFormat="1" ht="39.75" hidden="1" customHeight="1" x14ac:dyDescent="0.2">
      <c r="A216" s="9"/>
      <c r="B216" s="1614"/>
      <c r="C216" s="806" t="s">
        <v>744</v>
      </c>
      <c r="D216" s="106" t="e">
        <f>+Y216/#REF!</f>
        <v>#REF!</v>
      </c>
      <c r="E216" s="107" t="s">
        <v>913</v>
      </c>
      <c r="F216" s="109">
        <v>1</v>
      </c>
      <c r="G216" s="475">
        <v>1</v>
      </c>
      <c r="H216" s="109">
        <v>1</v>
      </c>
      <c r="I216" s="1261"/>
      <c r="J216" s="1564"/>
      <c r="K216" s="474"/>
      <c r="L216" s="106"/>
      <c r="M216" s="106"/>
      <c r="N216" s="1254"/>
      <c r="O216" s="1254"/>
      <c r="P216" s="1297"/>
      <c r="Q216" s="1254"/>
      <c r="R216" s="1254"/>
      <c r="S216" s="1311"/>
      <c r="T216" s="1312"/>
      <c r="U216" s="1254"/>
      <c r="V216" s="1254"/>
      <c r="W216" s="1254">
        <v>0</v>
      </c>
      <c r="X216" s="1254">
        <v>0</v>
      </c>
      <c r="Y216" s="1254" t="e">
        <f>+V216+W216+X216+#REF!</f>
        <v>#REF!</v>
      </c>
      <c r="Z216" s="1257"/>
      <c r="AA216" s="619"/>
      <c r="AB216" s="487"/>
      <c r="AC216" s="487"/>
      <c r="AD216" s="487"/>
      <c r="AE216" s="487"/>
      <c r="AF216" s="487"/>
      <c r="AG216" s="487"/>
      <c r="AH216" s="487"/>
      <c r="AI216" s="487"/>
      <c r="AJ216" s="487"/>
    </row>
    <row r="217" spans="1:36" s="1" customFormat="1" ht="28.5" hidden="1" customHeight="1" x14ac:dyDescent="0.2">
      <c r="A217" s="9"/>
      <c r="B217" s="104"/>
      <c r="C217" s="806" t="s">
        <v>745</v>
      </c>
      <c r="D217" s="106" t="e">
        <f>+Y217/#REF!</f>
        <v>#REF!</v>
      </c>
      <c r="E217" s="107" t="s">
        <v>231</v>
      </c>
      <c r="F217" s="109">
        <v>1</v>
      </c>
      <c r="G217" s="109">
        <v>1</v>
      </c>
      <c r="H217" s="109">
        <v>1</v>
      </c>
      <c r="I217" s="1261"/>
      <c r="J217" s="1564"/>
      <c r="K217" s="109"/>
      <c r="L217" s="524"/>
      <c r="M217" s="524"/>
      <c r="N217" s="1254"/>
      <c r="O217" s="1254"/>
      <c r="P217" s="1297"/>
      <c r="Q217" s="1254"/>
      <c r="R217" s="1254"/>
      <c r="S217" s="1311"/>
      <c r="T217" s="1312"/>
      <c r="U217" s="1254"/>
      <c r="V217" s="1254"/>
      <c r="W217" s="1254">
        <v>24000000</v>
      </c>
      <c r="X217" s="1254">
        <v>25000000</v>
      </c>
      <c r="Y217" s="1254" t="e">
        <f>+V217+W217+X217+#REF!</f>
        <v>#REF!</v>
      </c>
      <c r="Z217" s="1257"/>
      <c r="AA217" s="619"/>
      <c r="AB217" s="487"/>
      <c r="AC217" s="487"/>
      <c r="AD217" s="487"/>
      <c r="AE217" s="487"/>
      <c r="AF217" s="487"/>
      <c r="AG217" s="487"/>
      <c r="AH217" s="487"/>
      <c r="AI217" s="487"/>
      <c r="AJ217" s="487"/>
    </row>
    <row r="218" spans="1:36" s="1" customFormat="1" ht="28.5" hidden="1" customHeight="1" x14ac:dyDescent="0.2">
      <c r="A218" s="9"/>
      <c r="B218" s="104"/>
      <c r="C218" s="806" t="s">
        <v>746</v>
      </c>
      <c r="D218" s="106" t="e">
        <f>+Y218/#REF!</f>
        <v>#REF!</v>
      </c>
      <c r="E218" s="107" t="s">
        <v>481</v>
      </c>
      <c r="F218" s="109">
        <v>1</v>
      </c>
      <c r="G218" s="109">
        <v>1</v>
      </c>
      <c r="H218" s="109">
        <v>1</v>
      </c>
      <c r="I218" s="1261"/>
      <c r="J218" s="1564"/>
      <c r="K218" s="109"/>
      <c r="L218" s="524"/>
      <c r="M218" s="524"/>
      <c r="N218" s="1254"/>
      <c r="O218" s="1254"/>
      <c r="P218" s="1297"/>
      <c r="Q218" s="1254"/>
      <c r="R218" s="1254"/>
      <c r="S218" s="1311"/>
      <c r="T218" s="1312"/>
      <c r="U218" s="1254"/>
      <c r="V218" s="1254"/>
      <c r="W218" s="1254">
        <v>1000000</v>
      </c>
      <c r="X218" s="1254">
        <v>1000000</v>
      </c>
      <c r="Y218" s="1254" t="e">
        <f>+V218+W218+X218+#REF!</f>
        <v>#REF!</v>
      </c>
      <c r="Z218" s="1257"/>
      <c r="AA218" s="619"/>
      <c r="AB218" s="487"/>
      <c r="AC218" s="487"/>
      <c r="AD218" s="487"/>
      <c r="AE218" s="487"/>
      <c r="AF218" s="487"/>
      <c r="AG218" s="487"/>
      <c r="AH218" s="487"/>
      <c r="AI218" s="487"/>
      <c r="AJ218" s="487"/>
    </row>
    <row r="219" spans="1:36" s="1" customFormat="1" ht="28.5" hidden="1" customHeight="1" x14ac:dyDescent="0.2">
      <c r="A219" s="9"/>
      <c r="B219" s="104"/>
      <c r="C219" s="806" t="s">
        <v>747</v>
      </c>
      <c r="D219" s="106" t="e">
        <f>+Y219/#REF!</f>
        <v>#REF!</v>
      </c>
      <c r="E219" s="107" t="s">
        <v>482</v>
      </c>
      <c r="F219" s="109">
        <v>1</v>
      </c>
      <c r="G219" s="109">
        <v>1</v>
      </c>
      <c r="H219" s="109">
        <v>1</v>
      </c>
      <c r="I219" s="1261"/>
      <c r="J219" s="1564"/>
      <c r="K219" s="109"/>
      <c r="L219" s="524"/>
      <c r="M219" s="524"/>
      <c r="N219" s="1254"/>
      <c r="O219" s="1254"/>
      <c r="P219" s="1297"/>
      <c r="Q219" s="1254"/>
      <c r="R219" s="1254"/>
      <c r="S219" s="1311"/>
      <c r="T219" s="1312"/>
      <c r="U219" s="1254"/>
      <c r="V219" s="1254"/>
      <c r="W219" s="1254">
        <v>1000000</v>
      </c>
      <c r="X219" s="1254">
        <v>1000000</v>
      </c>
      <c r="Y219" s="1254" t="e">
        <f>+V219+W219+X219+#REF!</f>
        <v>#REF!</v>
      </c>
      <c r="Z219" s="1257"/>
      <c r="AA219" s="619"/>
      <c r="AB219" s="487"/>
      <c r="AC219" s="487"/>
      <c r="AD219" s="487"/>
      <c r="AE219" s="487"/>
      <c r="AF219" s="487"/>
      <c r="AG219" s="487"/>
      <c r="AH219" s="487"/>
      <c r="AI219" s="487"/>
      <c r="AJ219" s="487"/>
    </row>
    <row r="220" spans="1:36" s="1" customFormat="1" ht="28.5" hidden="1" customHeight="1" x14ac:dyDescent="0.2">
      <c r="A220" s="9"/>
      <c r="B220" s="104"/>
      <c r="C220" s="806" t="s">
        <v>748</v>
      </c>
      <c r="D220" s="106" t="e">
        <f>+Y220/#REF!</f>
        <v>#REF!</v>
      </c>
      <c r="E220" s="107" t="s">
        <v>483</v>
      </c>
      <c r="F220" s="109">
        <v>0</v>
      </c>
      <c r="G220" s="109">
        <v>0</v>
      </c>
      <c r="H220" s="109">
        <v>0</v>
      </c>
      <c r="I220" s="1261"/>
      <c r="J220" s="1564"/>
      <c r="K220" s="109"/>
      <c r="L220" s="524"/>
      <c r="M220" s="524"/>
      <c r="N220" s="1254"/>
      <c r="O220" s="1254"/>
      <c r="P220" s="1297"/>
      <c r="Q220" s="1254"/>
      <c r="R220" s="1254"/>
      <c r="S220" s="1311"/>
      <c r="T220" s="1312"/>
      <c r="U220" s="1254"/>
      <c r="V220" s="1254"/>
      <c r="W220" s="1254">
        <v>1000000</v>
      </c>
      <c r="X220" s="1254">
        <v>1000000</v>
      </c>
      <c r="Y220" s="1254" t="e">
        <f>+V220+W220+X220+#REF!</f>
        <v>#REF!</v>
      </c>
      <c r="Z220" s="1257"/>
      <c r="AA220" s="619"/>
      <c r="AB220" s="487"/>
      <c r="AC220" s="487"/>
      <c r="AD220" s="487"/>
      <c r="AE220" s="487"/>
      <c r="AF220" s="487"/>
      <c r="AG220" s="487"/>
      <c r="AH220" s="487"/>
      <c r="AI220" s="487"/>
      <c r="AJ220" s="487"/>
    </row>
    <row r="221" spans="1:36" s="1" customFormat="1" ht="33" hidden="1" customHeight="1" x14ac:dyDescent="0.2">
      <c r="A221" s="9"/>
      <c r="B221" s="104"/>
      <c r="C221" s="806" t="s">
        <v>749</v>
      </c>
      <c r="D221" s="106" t="e">
        <f>+Y221/#REF!</f>
        <v>#REF!</v>
      </c>
      <c r="E221" s="107" t="s">
        <v>484</v>
      </c>
      <c r="F221" s="461">
        <v>0</v>
      </c>
      <c r="G221" s="109">
        <v>1</v>
      </c>
      <c r="H221" s="109">
        <v>1</v>
      </c>
      <c r="I221" s="1268"/>
      <c r="J221" s="1565"/>
      <c r="K221" s="109"/>
      <c r="L221" s="524"/>
      <c r="M221" s="524"/>
      <c r="N221" s="1271"/>
      <c r="O221" s="1271"/>
      <c r="P221" s="1323"/>
      <c r="Q221" s="1271"/>
      <c r="R221" s="1271"/>
      <c r="S221" s="1313"/>
      <c r="T221" s="1314"/>
      <c r="U221" s="1271"/>
      <c r="V221" s="1271"/>
      <c r="W221" s="1271">
        <v>1000000</v>
      </c>
      <c r="X221" s="1271">
        <v>1000000</v>
      </c>
      <c r="Y221" s="1271" t="e">
        <f>+V221+W221+X221+#REF!</f>
        <v>#REF!</v>
      </c>
      <c r="Z221" s="1262"/>
      <c r="AA221" s="619"/>
      <c r="AB221" s="487"/>
      <c r="AC221" s="487"/>
      <c r="AD221" s="487"/>
      <c r="AE221" s="487"/>
      <c r="AF221" s="487"/>
      <c r="AG221" s="487"/>
      <c r="AH221" s="487"/>
      <c r="AI221" s="487"/>
      <c r="AJ221" s="487"/>
    </row>
    <row r="222" spans="1:36" s="1" customFormat="1" ht="15" hidden="1" customHeight="1" x14ac:dyDescent="0.25">
      <c r="A222" s="8"/>
      <c r="B222" s="1613" t="s">
        <v>37</v>
      </c>
      <c r="C222" s="472" t="s">
        <v>754</v>
      </c>
      <c r="D222" s="456"/>
      <c r="E222" s="457"/>
      <c r="F222" s="458"/>
      <c r="G222" s="458"/>
      <c r="H222" s="459"/>
      <c r="I222" s="460"/>
      <c r="J222" s="459"/>
      <c r="K222" s="459"/>
      <c r="L222" s="460"/>
      <c r="M222" s="460"/>
      <c r="N222" s="539">
        <f>SUBTOTAL(9,N223)</f>
        <v>0</v>
      </c>
      <c r="O222" s="539">
        <f>SUBTOTAL(9,O223)</f>
        <v>0</v>
      </c>
      <c r="P222" s="539">
        <f>SUBTOTAL(9,P223)</f>
        <v>0</v>
      </c>
      <c r="Q222" s="539">
        <f>SUBTOTAL(9,Q223)</f>
        <v>0</v>
      </c>
      <c r="R222" s="539"/>
      <c r="S222" s="1315">
        <f>SUBTOTAL(9,S223)</f>
        <v>0</v>
      </c>
      <c r="T222" s="1316"/>
      <c r="U222" s="539">
        <f>SUBTOTAL(9,U223)</f>
        <v>0</v>
      </c>
      <c r="V222" s="539"/>
      <c r="W222" s="539"/>
      <c r="X222" s="539"/>
      <c r="Y222" s="539">
        <f>+Y223</f>
        <v>34530</v>
      </c>
      <c r="Z222" s="651"/>
      <c r="AA222" s="503"/>
      <c r="AB222" s="504"/>
      <c r="AC222" s="504"/>
      <c r="AD222" s="504"/>
      <c r="AE222" s="487"/>
      <c r="AF222" s="487"/>
      <c r="AG222" s="487"/>
      <c r="AH222" s="487"/>
      <c r="AI222" s="487"/>
      <c r="AJ222" s="487"/>
    </row>
    <row r="223" spans="1:36" s="1" customFormat="1" ht="28.5" hidden="1" customHeight="1" x14ac:dyDescent="0.2">
      <c r="A223" s="9"/>
      <c r="B223" s="1614"/>
      <c r="C223" s="806" t="s">
        <v>755</v>
      </c>
      <c r="D223" s="106"/>
      <c r="E223" s="107" t="s">
        <v>860</v>
      </c>
      <c r="F223" s="461">
        <v>0</v>
      </c>
      <c r="G223" s="461">
        <v>1</v>
      </c>
      <c r="H223" s="109">
        <v>1</v>
      </c>
      <c r="I223" s="1260" t="s">
        <v>857</v>
      </c>
      <c r="J223" s="760"/>
      <c r="K223" s="109"/>
      <c r="L223" s="524"/>
      <c r="M223" s="524"/>
      <c r="N223" s="1253"/>
      <c r="O223" s="1253"/>
      <c r="P223" s="1296">
        <v>34530</v>
      </c>
      <c r="Q223" s="1253"/>
      <c r="R223" s="757"/>
      <c r="S223" s="1309"/>
      <c r="T223" s="1310"/>
      <c r="U223" s="1253"/>
      <c r="V223" s="757"/>
      <c r="W223" s="757"/>
      <c r="X223" s="757"/>
      <c r="Y223" s="1253">
        <f>+U223+T223+S223+Q223+P223+O223+N223</f>
        <v>34530</v>
      </c>
      <c r="Z223" s="1256" t="s">
        <v>882</v>
      </c>
      <c r="AA223" s="619"/>
      <c r="AB223" s="487"/>
      <c r="AC223" s="487"/>
      <c r="AD223" s="487"/>
      <c r="AE223" s="487"/>
      <c r="AF223" s="487"/>
      <c r="AG223" s="487"/>
      <c r="AH223" s="487"/>
      <c r="AI223" s="487"/>
      <c r="AJ223" s="487"/>
    </row>
    <row r="224" spans="1:36" s="1" customFormat="1" ht="15" hidden="1" customHeight="1" x14ac:dyDescent="0.2">
      <c r="A224" s="9"/>
      <c r="B224" s="1614"/>
      <c r="C224" s="806" t="s">
        <v>756</v>
      </c>
      <c r="D224" s="106"/>
      <c r="E224" s="107" t="s">
        <v>927</v>
      </c>
      <c r="F224" s="461">
        <v>0</v>
      </c>
      <c r="G224" s="461">
        <v>0</v>
      </c>
      <c r="H224" s="109">
        <v>1</v>
      </c>
      <c r="I224" s="1261"/>
      <c r="J224" s="760"/>
      <c r="K224" s="109"/>
      <c r="L224" s="524"/>
      <c r="M224" s="524"/>
      <c r="N224" s="1254"/>
      <c r="O224" s="1254"/>
      <c r="P224" s="1297"/>
      <c r="Q224" s="1254"/>
      <c r="R224" s="757"/>
      <c r="S224" s="1311"/>
      <c r="T224" s="1312"/>
      <c r="U224" s="1254"/>
      <c r="V224" s="757"/>
      <c r="W224" s="757"/>
      <c r="X224" s="757"/>
      <c r="Y224" s="1254"/>
      <c r="Z224" s="1257"/>
      <c r="AA224" s="619"/>
      <c r="AB224" s="487"/>
      <c r="AC224" s="487"/>
      <c r="AD224" s="487"/>
      <c r="AE224" s="487"/>
      <c r="AF224" s="487"/>
      <c r="AG224" s="487"/>
      <c r="AH224" s="487"/>
      <c r="AI224" s="487"/>
      <c r="AJ224" s="487"/>
    </row>
    <row r="225" spans="1:36" s="1" customFormat="1" ht="28.5" hidden="1" customHeight="1" x14ac:dyDescent="0.2">
      <c r="A225" s="9"/>
      <c r="B225" s="1614"/>
      <c r="C225" s="806" t="s">
        <v>757</v>
      </c>
      <c r="D225" s="106"/>
      <c r="E225" s="107" t="s">
        <v>861</v>
      </c>
      <c r="F225" s="461">
        <v>0</v>
      </c>
      <c r="G225" s="461">
        <v>1</v>
      </c>
      <c r="H225" s="109">
        <v>1</v>
      </c>
      <c r="I225" s="1261"/>
      <c r="J225" s="760"/>
      <c r="K225" s="109"/>
      <c r="L225" s="524"/>
      <c r="M225" s="524"/>
      <c r="N225" s="1254"/>
      <c r="O225" s="1254"/>
      <c r="P225" s="1297"/>
      <c r="Q225" s="1254"/>
      <c r="R225" s="757"/>
      <c r="S225" s="1311"/>
      <c r="T225" s="1312"/>
      <c r="U225" s="1254"/>
      <c r="V225" s="757"/>
      <c r="W225" s="757"/>
      <c r="X225" s="757"/>
      <c r="Y225" s="1254"/>
      <c r="Z225" s="1257"/>
      <c r="AA225" s="619"/>
      <c r="AB225" s="487"/>
      <c r="AC225" s="487"/>
      <c r="AD225" s="487"/>
      <c r="AE225" s="487"/>
      <c r="AF225" s="487"/>
      <c r="AG225" s="487"/>
      <c r="AH225" s="487"/>
      <c r="AI225" s="487"/>
      <c r="AJ225" s="487"/>
    </row>
    <row r="226" spans="1:36" s="1" customFormat="1" ht="28.5" hidden="1" customHeight="1" x14ac:dyDescent="0.2">
      <c r="A226" s="9"/>
      <c r="B226" s="1615"/>
      <c r="C226" s="806" t="s">
        <v>758</v>
      </c>
      <c r="D226" s="106"/>
      <c r="E226" s="107" t="s">
        <v>862</v>
      </c>
      <c r="F226" s="461">
        <v>0</v>
      </c>
      <c r="G226" s="461">
        <v>1</v>
      </c>
      <c r="H226" s="109">
        <v>1</v>
      </c>
      <c r="I226" s="1268"/>
      <c r="J226" s="760"/>
      <c r="K226" s="109"/>
      <c r="L226" s="524"/>
      <c r="M226" s="524"/>
      <c r="N226" s="1271"/>
      <c r="O226" s="1271"/>
      <c r="P226" s="1323"/>
      <c r="Q226" s="1271"/>
      <c r="R226" s="757"/>
      <c r="S226" s="1313"/>
      <c r="T226" s="1314"/>
      <c r="U226" s="1271"/>
      <c r="V226" s="757"/>
      <c r="W226" s="757"/>
      <c r="X226" s="757"/>
      <c r="Y226" s="1271"/>
      <c r="Z226" s="1262"/>
      <c r="AA226" s="619"/>
      <c r="AB226" s="487"/>
      <c r="AC226" s="487"/>
      <c r="AD226" s="487"/>
      <c r="AE226" s="487"/>
      <c r="AF226" s="487"/>
      <c r="AG226" s="487"/>
      <c r="AH226" s="487"/>
      <c r="AI226" s="487"/>
      <c r="AJ226" s="487"/>
    </row>
    <row r="227" spans="1:36" s="1" customFormat="1" ht="15" hidden="1" customHeight="1" x14ac:dyDescent="0.2">
      <c r="A227" s="7" t="s">
        <v>111</v>
      </c>
      <c r="B227" s="444" t="s">
        <v>33</v>
      </c>
      <c r="C227" s="471" t="s">
        <v>112</v>
      </c>
      <c r="D227" s="446" t="e">
        <f>+Y227/#REF!</f>
        <v>#REF!</v>
      </c>
      <c r="E227" s="447"/>
      <c r="F227" s="448"/>
      <c r="G227" s="448"/>
      <c r="H227" s="449"/>
      <c r="I227" s="450"/>
      <c r="J227" s="449"/>
      <c r="K227" s="449"/>
      <c r="L227" s="450"/>
      <c r="M227" s="450"/>
      <c r="N227" s="538"/>
      <c r="O227" s="538"/>
      <c r="P227" s="538"/>
      <c r="Q227" s="538"/>
      <c r="R227" s="538"/>
      <c r="S227" s="538"/>
      <c r="T227" s="538"/>
      <c r="U227" s="538"/>
      <c r="V227" s="538">
        <v>35000000</v>
      </c>
      <c r="W227" s="538">
        <v>10000000</v>
      </c>
      <c r="X227" s="538">
        <v>18000000</v>
      </c>
      <c r="Y227" s="538">
        <f>+Y229</f>
        <v>73195</v>
      </c>
      <c r="Z227" s="650"/>
      <c r="AA227" s="503"/>
      <c r="AB227" s="504"/>
      <c r="AC227" s="504"/>
      <c r="AD227" s="504"/>
      <c r="AE227" s="487"/>
      <c r="AF227" s="487"/>
      <c r="AG227" s="487"/>
      <c r="AH227" s="487"/>
      <c r="AI227" s="487"/>
      <c r="AJ227" s="487"/>
    </row>
    <row r="228" spans="1:36" s="1" customFormat="1" ht="99.75" hidden="1" customHeight="1" x14ac:dyDescent="0.2">
      <c r="A228" s="9"/>
      <c r="B228" s="104" t="s">
        <v>128</v>
      </c>
      <c r="C228" s="105" t="s">
        <v>485</v>
      </c>
      <c r="D228" s="106" t="e">
        <f>+Y228/#REF!</f>
        <v>#REF!</v>
      </c>
      <c r="E228" s="107" t="s">
        <v>486</v>
      </c>
      <c r="F228" s="462" t="s">
        <v>526</v>
      </c>
      <c r="G228" s="462"/>
      <c r="H228" s="453">
        <v>0</v>
      </c>
      <c r="I228" s="508"/>
      <c r="J228" s="453"/>
      <c r="K228" s="453"/>
      <c r="L228" s="454"/>
      <c r="M228" s="454"/>
      <c r="N228" s="526"/>
      <c r="O228" s="526"/>
      <c r="P228" s="526"/>
      <c r="Q228" s="526"/>
      <c r="R228" s="526"/>
      <c r="S228" s="526"/>
      <c r="T228" s="526"/>
      <c r="U228" s="526"/>
      <c r="V228" s="526">
        <f>+V229</f>
        <v>35000000</v>
      </c>
      <c r="W228" s="526">
        <f>+W229</f>
        <v>10000000</v>
      </c>
      <c r="X228" s="526">
        <f>+X229</f>
        <v>18000000</v>
      </c>
      <c r="Y228" s="526" t="e">
        <f>+V228+W228+X228+#REF!</f>
        <v>#REF!</v>
      </c>
      <c r="Z228" s="946" t="s">
        <v>378</v>
      </c>
      <c r="AA228" s="503"/>
      <c r="AB228" s="504"/>
      <c r="AC228" s="504"/>
      <c r="AD228" s="504"/>
      <c r="AE228" s="487"/>
      <c r="AF228" s="487"/>
      <c r="AG228" s="487"/>
      <c r="AH228" s="487"/>
      <c r="AI228" s="487"/>
      <c r="AJ228" s="487"/>
    </row>
    <row r="229" spans="1:36" s="1" customFormat="1" ht="15" hidden="1" customHeight="1" x14ac:dyDescent="0.2">
      <c r="A229" s="8" t="s">
        <v>114</v>
      </c>
      <c r="B229" s="1613" t="s">
        <v>37</v>
      </c>
      <c r="C229" s="455" t="s">
        <v>115</v>
      </c>
      <c r="D229" s="456" t="e">
        <f>+Y229/#REF!</f>
        <v>#REF!</v>
      </c>
      <c r="E229" s="457"/>
      <c r="F229" s="458"/>
      <c r="G229" s="458"/>
      <c r="H229" s="459"/>
      <c r="I229" s="460"/>
      <c r="J229" s="459"/>
      <c r="K229" s="459"/>
      <c r="L229" s="460"/>
      <c r="M229" s="460"/>
      <c r="N229" s="539">
        <f>SUBTOTAL(9,N230:N234)</f>
        <v>0</v>
      </c>
      <c r="O229" s="539">
        <f>SUBTOTAL(9,O230:O234)</f>
        <v>0</v>
      </c>
      <c r="P229" s="539">
        <f>SUBTOTAL(9,P230:P234)</f>
        <v>0</v>
      </c>
      <c r="Q229" s="539">
        <f>SUBTOTAL(9,Q230:Q234)</f>
        <v>0</v>
      </c>
      <c r="R229" s="539"/>
      <c r="S229" s="1315">
        <f>SUBTOTAL(9,S230:T234)</f>
        <v>0</v>
      </c>
      <c r="T229" s="1316"/>
      <c r="U229" s="539">
        <f>SUBTOTAL(9,U230:U234)</f>
        <v>0</v>
      </c>
      <c r="V229" s="539">
        <v>35000000</v>
      </c>
      <c r="W229" s="539">
        <v>10000000</v>
      </c>
      <c r="X229" s="539">
        <v>18000000</v>
      </c>
      <c r="Y229" s="539">
        <f>SUM(Y230:Y234)</f>
        <v>73195</v>
      </c>
      <c r="Z229" s="651"/>
      <c r="AA229" s="503"/>
      <c r="AB229" s="504"/>
      <c r="AC229" s="504"/>
      <c r="AD229" s="504"/>
      <c r="AE229" s="487"/>
      <c r="AF229" s="487"/>
      <c r="AG229" s="487"/>
      <c r="AH229" s="487"/>
      <c r="AI229" s="487"/>
      <c r="AJ229" s="487"/>
    </row>
    <row r="230" spans="1:36" s="1" customFormat="1" ht="28.5" hidden="1" customHeight="1" x14ac:dyDescent="0.2">
      <c r="A230" s="9"/>
      <c r="B230" s="1614"/>
      <c r="C230" s="806" t="s">
        <v>928</v>
      </c>
      <c r="D230" s="722"/>
      <c r="E230" s="107" t="s">
        <v>930</v>
      </c>
      <c r="F230" s="109">
        <v>0</v>
      </c>
      <c r="G230" s="831">
        <v>0.5</v>
      </c>
      <c r="H230" s="831">
        <v>0.5</v>
      </c>
      <c r="I230" s="1260" t="s">
        <v>552</v>
      </c>
      <c r="J230" s="509"/>
      <c r="K230" s="509"/>
      <c r="L230" s="524"/>
      <c r="M230" s="524"/>
      <c r="N230" s="526"/>
      <c r="O230" s="526"/>
      <c r="P230" s="526"/>
      <c r="Q230" s="526"/>
      <c r="R230" s="526"/>
      <c r="S230" s="1388"/>
      <c r="T230" s="1389"/>
      <c r="U230" s="526"/>
      <c r="V230" s="526"/>
      <c r="W230" s="526">
        <v>10000000</v>
      </c>
      <c r="X230" s="526">
        <v>18000000</v>
      </c>
      <c r="Y230" s="1253">
        <f>SUM(N230:U234)</f>
        <v>73195</v>
      </c>
      <c r="Z230" s="1256" t="s">
        <v>882</v>
      </c>
      <c r="AA230" s="619"/>
      <c r="AB230" s="487"/>
      <c r="AC230" s="487"/>
      <c r="AD230" s="487"/>
      <c r="AE230" s="487"/>
      <c r="AF230" s="487"/>
      <c r="AG230" s="487"/>
      <c r="AH230" s="487"/>
      <c r="AI230" s="487"/>
      <c r="AJ230" s="487"/>
    </row>
    <row r="231" spans="1:36" s="1" customFormat="1" ht="33" hidden="1" customHeight="1" x14ac:dyDescent="0.2">
      <c r="B231" s="1614"/>
      <c r="C231" s="806" t="s">
        <v>759</v>
      </c>
      <c r="D231" s="476"/>
      <c r="E231" s="107" t="s">
        <v>931</v>
      </c>
      <c r="F231" s="109">
        <v>1</v>
      </c>
      <c r="G231" s="831">
        <v>76</v>
      </c>
      <c r="H231" s="109">
        <v>81</v>
      </c>
      <c r="I231" s="1261"/>
      <c r="J231" s="509"/>
      <c r="K231" s="509"/>
      <c r="L231" s="524"/>
      <c r="M231" s="524"/>
      <c r="N231" s="1253"/>
      <c r="O231" s="1253"/>
      <c r="P231" s="1296">
        <v>52468</v>
      </c>
      <c r="Q231" s="1253"/>
      <c r="R231" s="1253"/>
      <c r="S231" s="1309"/>
      <c r="T231" s="1310"/>
      <c r="U231" s="1296">
        <v>20727</v>
      </c>
      <c r="V231" s="1253">
        <v>0</v>
      </c>
      <c r="W231" s="1253">
        <v>0</v>
      </c>
      <c r="X231" s="1253">
        <v>0</v>
      </c>
      <c r="Y231" s="1254"/>
      <c r="Z231" s="1257"/>
      <c r="AA231" s="723"/>
      <c r="AB231" s="487"/>
      <c r="AC231" s="487"/>
      <c r="AD231" s="487"/>
      <c r="AE231" s="487"/>
      <c r="AF231" s="487"/>
      <c r="AG231" s="487"/>
      <c r="AH231" s="487"/>
      <c r="AI231" s="487"/>
      <c r="AJ231" s="487"/>
    </row>
    <row r="232" spans="1:36" s="1" customFormat="1" ht="44.25" hidden="1" customHeight="1" x14ac:dyDescent="0.2">
      <c r="B232" s="1614"/>
      <c r="C232" s="806" t="s">
        <v>760</v>
      </c>
      <c r="D232" s="476"/>
      <c r="E232" s="107" t="s">
        <v>487</v>
      </c>
      <c r="F232" s="453">
        <v>0</v>
      </c>
      <c r="G232" s="453">
        <v>0.08</v>
      </c>
      <c r="H232" s="453">
        <v>0.17054263565891473</v>
      </c>
      <c r="I232" s="1261"/>
      <c r="J232" s="509" t="s">
        <v>553</v>
      </c>
      <c r="K232" s="509" t="s">
        <v>554</v>
      </c>
      <c r="L232" s="454">
        <v>0</v>
      </c>
      <c r="M232" s="454">
        <v>1</v>
      </c>
      <c r="N232" s="1254"/>
      <c r="O232" s="1254"/>
      <c r="P232" s="1297"/>
      <c r="Q232" s="1254"/>
      <c r="R232" s="1254"/>
      <c r="S232" s="1311"/>
      <c r="T232" s="1312"/>
      <c r="U232" s="1297"/>
      <c r="V232" s="1254">
        <v>0</v>
      </c>
      <c r="W232" s="1254">
        <v>0</v>
      </c>
      <c r="X232" s="1254">
        <v>0</v>
      </c>
      <c r="Y232" s="1254"/>
      <c r="Z232" s="1257"/>
      <c r="AA232" s="723"/>
      <c r="AB232" s="487"/>
      <c r="AC232" s="487"/>
      <c r="AD232" s="487"/>
      <c r="AE232" s="487"/>
      <c r="AF232" s="487"/>
      <c r="AG232" s="487"/>
      <c r="AH232" s="487"/>
      <c r="AI232" s="487"/>
      <c r="AJ232" s="487"/>
    </row>
    <row r="233" spans="1:36" s="1" customFormat="1" ht="28.5" hidden="1" customHeight="1" x14ac:dyDescent="0.2">
      <c r="B233" s="1614"/>
      <c r="C233" s="806" t="s">
        <v>761</v>
      </c>
      <c r="D233" s="476"/>
      <c r="E233" s="107" t="s">
        <v>932</v>
      </c>
      <c r="F233" s="109">
        <v>1</v>
      </c>
      <c r="G233" s="924">
        <v>0</v>
      </c>
      <c r="H233" s="109">
        <v>0</v>
      </c>
      <c r="I233" s="1261"/>
      <c r="J233" s="1260" t="s">
        <v>555</v>
      </c>
      <c r="K233" s="1260" t="s">
        <v>556</v>
      </c>
      <c r="L233" s="1153">
        <v>1</v>
      </c>
      <c r="M233" s="1153">
        <v>1</v>
      </c>
      <c r="N233" s="1254"/>
      <c r="O233" s="1254"/>
      <c r="P233" s="1297"/>
      <c r="Q233" s="1254"/>
      <c r="R233" s="1254"/>
      <c r="S233" s="1311"/>
      <c r="T233" s="1312"/>
      <c r="U233" s="1297"/>
      <c r="V233" s="1254">
        <v>0</v>
      </c>
      <c r="W233" s="1254">
        <v>0</v>
      </c>
      <c r="X233" s="1254">
        <v>0</v>
      </c>
      <c r="Y233" s="1254"/>
      <c r="Z233" s="1257"/>
      <c r="AA233" s="723"/>
      <c r="AB233" s="487"/>
      <c r="AC233" s="487"/>
      <c r="AD233" s="487"/>
      <c r="AE233" s="487"/>
      <c r="AF233" s="487"/>
      <c r="AG233" s="487"/>
      <c r="AH233" s="487"/>
      <c r="AI233" s="487"/>
      <c r="AJ233" s="487"/>
    </row>
    <row r="234" spans="1:36" s="1" customFormat="1" ht="50.25" hidden="1" customHeight="1" x14ac:dyDescent="0.2">
      <c r="B234" s="1614"/>
      <c r="C234" s="823" t="s">
        <v>929</v>
      </c>
      <c r="D234" s="476"/>
      <c r="E234" s="703" t="s">
        <v>933</v>
      </c>
      <c r="F234" s="1016">
        <v>0.03</v>
      </c>
      <c r="G234" s="1017">
        <v>0</v>
      </c>
      <c r="H234" s="453">
        <v>0</v>
      </c>
      <c r="I234" s="1261"/>
      <c r="J234" s="1268"/>
      <c r="K234" s="1268"/>
      <c r="L234" s="1154"/>
      <c r="M234" s="1154"/>
      <c r="N234" s="1254"/>
      <c r="O234" s="1254"/>
      <c r="P234" s="1297"/>
      <c r="Q234" s="1254"/>
      <c r="R234" s="1271"/>
      <c r="S234" s="1311"/>
      <c r="T234" s="1312"/>
      <c r="U234" s="1297"/>
      <c r="V234" s="1271">
        <v>0</v>
      </c>
      <c r="W234" s="1271">
        <v>0</v>
      </c>
      <c r="X234" s="1271">
        <v>0</v>
      </c>
      <c r="Y234" s="1254"/>
      <c r="Z234" s="1257"/>
      <c r="AA234" s="723"/>
      <c r="AB234" s="487"/>
      <c r="AC234" s="487"/>
      <c r="AD234" s="487"/>
      <c r="AE234" s="487"/>
      <c r="AF234" s="487"/>
      <c r="AG234" s="487"/>
      <c r="AH234" s="487"/>
      <c r="AI234" s="487"/>
      <c r="AJ234" s="487"/>
    </row>
    <row r="235" spans="1:36" s="1" customFormat="1" ht="33" customHeight="1" x14ac:dyDescent="0.2">
      <c r="A235" s="1045">
        <v>2</v>
      </c>
      <c r="B235" s="1046" t="s">
        <v>995</v>
      </c>
      <c r="C235" s="1718" t="s">
        <v>993</v>
      </c>
      <c r="D235" s="1719"/>
      <c r="E235" s="1720"/>
      <c r="F235" s="1721"/>
      <c r="G235" s="1722"/>
      <c r="H235" s="1719"/>
      <c r="I235" s="1723"/>
      <c r="J235" s="784"/>
      <c r="K235" s="784"/>
      <c r="L235" s="785"/>
      <c r="M235" s="785"/>
      <c r="N235" s="1047"/>
      <c r="O235" s="1048"/>
      <c r="P235" s="1048"/>
      <c r="Q235" s="1049"/>
      <c r="R235" s="786"/>
      <c r="S235" s="1047"/>
      <c r="T235" s="1048"/>
      <c r="U235" s="1049"/>
      <c r="V235" s="786">
        <v>4066790964</v>
      </c>
      <c r="W235" s="786">
        <v>4499580000</v>
      </c>
      <c r="X235" s="786">
        <v>4639558000</v>
      </c>
      <c r="Y235" s="1047"/>
      <c r="Z235" s="1145" t="s">
        <v>1153</v>
      </c>
      <c r="AA235" s="503"/>
      <c r="AB235" s="504"/>
      <c r="AC235" s="504"/>
      <c r="AD235" s="504"/>
      <c r="AE235" s="487"/>
      <c r="AF235" s="487"/>
      <c r="AG235" s="487"/>
      <c r="AH235" s="487"/>
      <c r="AI235" s="487"/>
      <c r="AJ235" s="487"/>
    </row>
    <row r="236" spans="1:36" s="1" customFormat="1" ht="15" hidden="1" customHeight="1" x14ac:dyDescent="0.2">
      <c r="A236" s="1028" t="s">
        <v>116</v>
      </c>
      <c r="B236" s="1029" t="s">
        <v>33</v>
      </c>
      <c r="C236" s="1030" t="s">
        <v>117</v>
      </c>
      <c r="D236" s="24" t="e">
        <f>+Y236/#REF!</f>
        <v>#REF!</v>
      </c>
      <c r="E236" s="1031"/>
      <c r="F236" s="1032"/>
      <c r="G236" s="1032"/>
      <c r="H236" s="46"/>
      <c r="I236" s="1033"/>
      <c r="J236" s="46"/>
      <c r="K236" s="46"/>
      <c r="L236" s="47"/>
      <c r="M236" s="47"/>
      <c r="N236" s="1034"/>
      <c r="O236" s="1034"/>
      <c r="P236" s="1034"/>
      <c r="Q236" s="1034"/>
      <c r="R236" s="541"/>
      <c r="S236" s="1034"/>
      <c r="T236" s="1034"/>
      <c r="U236" s="1034"/>
      <c r="V236" s="541">
        <v>600000</v>
      </c>
      <c r="W236" s="541">
        <v>10000000</v>
      </c>
      <c r="X236" s="541">
        <v>17000000</v>
      </c>
      <c r="Y236" s="1034">
        <f>+Y239</f>
        <v>751654</v>
      </c>
      <c r="Z236" s="1146"/>
      <c r="AA236" s="503"/>
      <c r="AB236" s="504"/>
      <c r="AC236" s="504"/>
      <c r="AD236" s="504"/>
      <c r="AE236" s="487"/>
      <c r="AF236" s="487"/>
      <c r="AG236" s="487"/>
      <c r="AH236" s="487"/>
      <c r="AI236" s="487"/>
      <c r="AJ236" s="487"/>
    </row>
    <row r="237" spans="1:36" s="1" customFormat="1" ht="42.75" hidden="1" customHeight="1" x14ac:dyDescent="0.2">
      <c r="A237" s="9"/>
      <c r="B237" s="33" t="s">
        <v>129</v>
      </c>
      <c r="C237" s="34" t="s">
        <v>119</v>
      </c>
      <c r="D237" s="25" t="e">
        <f>+Y237/#REF!</f>
        <v>#REF!</v>
      </c>
      <c r="E237" s="48" t="s">
        <v>508</v>
      </c>
      <c r="F237" s="49" t="s">
        <v>526</v>
      </c>
      <c r="G237" s="49"/>
      <c r="H237" s="50">
        <v>1</v>
      </c>
      <c r="I237" s="51"/>
      <c r="J237" s="50"/>
      <c r="K237" s="50"/>
      <c r="L237" s="51"/>
      <c r="M237" s="51"/>
      <c r="N237" s="542"/>
      <c r="O237" s="542"/>
      <c r="P237" s="542"/>
      <c r="Q237" s="542"/>
      <c r="R237" s="542"/>
      <c r="S237" s="542"/>
      <c r="T237" s="542"/>
      <c r="U237" s="542"/>
      <c r="V237" s="543" t="e">
        <f>+#REF!+#REF!+V240+#REF!+#REF!+V243</f>
        <v>#REF!</v>
      </c>
      <c r="W237" s="543" t="e">
        <f>+#REF!+#REF!+W240+#REF!+#REF!+W243</f>
        <v>#REF!</v>
      </c>
      <c r="X237" s="543" t="e">
        <f>+#REF!+#REF!+X240+#REF!+#REF!+X243</f>
        <v>#REF!</v>
      </c>
      <c r="Y237" s="543" t="e">
        <f>+V237+W237+X237+#REF!</f>
        <v>#REF!</v>
      </c>
      <c r="Z237" s="1146"/>
      <c r="AA237" s="503"/>
      <c r="AB237" s="504"/>
      <c r="AC237" s="504"/>
      <c r="AD237" s="504"/>
      <c r="AE237" s="487"/>
      <c r="AF237" s="487"/>
      <c r="AG237" s="487"/>
      <c r="AH237" s="487"/>
      <c r="AI237" s="487"/>
      <c r="AJ237" s="487"/>
    </row>
    <row r="238" spans="1:36" s="1" customFormat="1" ht="42.75" hidden="1" customHeight="1" x14ac:dyDescent="0.2">
      <c r="A238" s="9"/>
      <c r="B238" s="33" t="s">
        <v>130</v>
      </c>
      <c r="C238" s="34" t="s">
        <v>118</v>
      </c>
      <c r="D238" s="25" t="e">
        <f>+Y238/#REF!</f>
        <v>#REF!</v>
      </c>
      <c r="E238" s="48" t="s">
        <v>509</v>
      </c>
      <c r="F238" s="53">
        <v>0</v>
      </c>
      <c r="G238" s="53"/>
      <c r="H238" s="50">
        <v>0.1</v>
      </c>
      <c r="I238" s="51"/>
      <c r="J238" s="50"/>
      <c r="K238" s="50"/>
      <c r="L238" s="51"/>
      <c r="M238" s="51"/>
      <c r="N238" s="542"/>
      <c r="O238" s="542"/>
      <c r="P238" s="542"/>
      <c r="Q238" s="542"/>
      <c r="R238" s="542"/>
      <c r="S238" s="542"/>
      <c r="T238" s="542"/>
      <c r="U238" s="542"/>
      <c r="V238" s="543">
        <f>+V241</f>
        <v>0</v>
      </c>
      <c r="W238" s="543">
        <f>+W241</f>
        <v>1000000</v>
      </c>
      <c r="X238" s="543">
        <f>+X241</f>
        <v>0</v>
      </c>
      <c r="Y238" s="543" t="e">
        <f>+V238+W238+X238+#REF!</f>
        <v>#REF!</v>
      </c>
      <c r="Z238" s="1146"/>
      <c r="AA238" s="503"/>
      <c r="AB238" s="504"/>
      <c r="AC238" s="504"/>
      <c r="AD238" s="504"/>
      <c r="AE238" s="487"/>
      <c r="AF238" s="487"/>
      <c r="AG238" s="487"/>
      <c r="AH238" s="487"/>
      <c r="AI238" s="487"/>
      <c r="AJ238" s="487"/>
    </row>
    <row r="239" spans="1:36" s="1" customFormat="1" ht="28.5" hidden="1" customHeight="1" x14ac:dyDescent="0.2">
      <c r="A239" s="8" t="s">
        <v>120</v>
      </c>
      <c r="B239" s="1608" t="s">
        <v>37</v>
      </c>
      <c r="C239" s="37" t="s">
        <v>121</v>
      </c>
      <c r="D239" s="26" t="e">
        <f>+Y239/#REF!</f>
        <v>#REF!</v>
      </c>
      <c r="E239" s="54"/>
      <c r="F239" s="55"/>
      <c r="G239" s="55"/>
      <c r="H239" s="56"/>
      <c r="I239" s="57"/>
      <c r="J239" s="56"/>
      <c r="K239" s="56"/>
      <c r="L239" s="57"/>
      <c r="M239" s="57"/>
      <c r="N239" s="544">
        <f t="shared" ref="N239:S239" si="1">SUBTOTAL(9,N240)</f>
        <v>0</v>
      </c>
      <c r="O239" s="544">
        <f t="shared" si="1"/>
        <v>0</v>
      </c>
      <c r="P239" s="544">
        <f t="shared" si="1"/>
        <v>0</v>
      </c>
      <c r="Q239" s="544">
        <f t="shared" si="1"/>
        <v>0</v>
      </c>
      <c r="R239" s="544">
        <f t="shared" si="1"/>
        <v>0</v>
      </c>
      <c r="S239" s="1707">
        <f t="shared" si="1"/>
        <v>0</v>
      </c>
      <c r="T239" s="1708"/>
      <c r="U239" s="544">
        <f>SUBTOTAL(9,U240)</f>
        <v>0</v>
      </c>
      <c r="V239" s="544">
        <v>600000</v>
      </c>
      <c r="W239" s="544">
        <v>10000000</v>
      </c>
      <c r="X239" s="544">
        <v>17000000</v>
      </c>
      <c r="Y239" s="544">
        <f>SUM(Y240:Y243)</f>
        <v>751654</v>
      </c>
      <c r="Z239" s="1146"/>
      <c r="AA239" s="503"/>
      <c r="AB239" s="504"/>
      <c r="AC239" s="504"/>
      <c r="AD239" s="504"/>
      <c r="AE239" s="487"/>
      <c r="AF239" s="487"/>
      <c r="AG239" s="487"/>
      <c r="AH239" s="487"/>
      <c r="AI239" s="487"/>
      <c r="AJ239" s="487"/>
    </row>
    <row r="240" spans="1:36" s="1" customFormat="1" ht="33" hidden="1" customHeight="1" x14ac:dyDescent="0.2">
      <c r="A240" s="9"/>
      <c r="B240" s="1609"/>
      <c r="C240" s="788" t="s">
        <v>762</v>
      </c>
      <c r="D240" s="25" t="e">
        <f>+Y240/#REF!</f>
        <v>#REF!</v>
      </c>
      <c r="E240" s="48" t="s">
        <v>511</v>
      </c>
      <c r="F240" s="58">
        <v>0.7</v>
      </c>
      <c r="G240" s="58" t="s">
        <v>510</v>
      </c>
      <c r="H240" s="52">
        <v>1E-3</v>
      </c>
      <c r="I240" s="1220" t="s">
        <v>868</v>
      </c>
      <c r="J240" s="761"/>
      <c r="K240" s="52"/>
      <c r="L240" s="59"/>
      <c r="M240" s="59"/>
      <c r="N240" s="1161"/>
      <c r="O240" s="1293">
        <v>183099</v>
      </c>
      <c r="P240" s="1264">
        <f>410383+158172</f>
        <v>568555</v>
      </c>
      <c r="Q240" s="1161"/>
      <c r="R240" s="762"/>
      <c r="S240" s="1398"/>
      <c r="T240" s="1399"/>
      <c r="U240" s="1161"/>
      <c r="V240" s="758"/>
      <c r="W240" s="758">
        <v>1000000</v>
      </c>
      <c r="X240" s="758">
        <v>0</v>
      </c>
      <c r="Y240" s="1161">
        <f>SUM(N240:U243)</f>
        <v>751654</v>
      </c>
      <c r="Z240" s="1146"/>
      <c r="AA240" s="619"/>
      <c r="AB240" s="487"/>
      <c r="AC240" s="487"/>
      <c r="AD240" s="487"/>
      <c r="AE240" s="487"/>
      <c r="AF240" s="487"/>
      <c r="AG240" s="487"/>
      <c r="AH240" s="487"/>
      <c r="AI240" s="487"/>
      <c r="AJ240" s="487"/>
    </row>
    <row r="241" spans="1:36" s="1" customFormat="1" ht="33" hidden="1" customHeight="1" x14ac:dyDescent="0.2">
      <c r="A241" s="9"/>
      <c r="B241" s="1609"/>
      <c r="C241" s="788" t="s">
        <v>763</v>
      </c>
      <c r="D241" s="25" t="e">
        <f>+Y241/#REF!</f>
        <v>#REF!</v>
      </c>
      <c r="E241" s="48" t="s">
        <v>512</v>
      </c>
      <c r="F241" s="67">
        <v>0</v>
      </c>
      <c r="G241" s="902">
        <v>1</v>
      </c>
      <c r="H241" s="808">
        <v>1E-3</v>
      </c>
      <c r="I241" s="1189"/>
      <c r="J241" s="1155"/>
      <c r="K241" s="52"/>
      <c r="L241" s="59"/>
      <c r="M241" s="59"/>
      <c r="N241" s="1162"/>
      <c r="O241" s="1294"/>
      <c r="P241" s="1263"/>
      <c r="Q241" s="1162"/>
      <c r="R241" s="1286" t="s">
        <v>616</v>
      </c>
      <c r="S241" s="1711"/>
      <c r="T241" s="1712"/>
      <c r="U241" s="1162"/>
      <c r="V241" s="1269"/>
      <c r="W241" s="1269">
        <v>1000000</v>
      </c>
      <c r="X241" s="1269">
        <v>0</v>
      </c>
      <c r="Y241" s="1162"/>
      <c r="Z241" s="1146"/>
      <c r="AA241" s="619"/>
      <c r="AB241" s="487"/>
      <c r="AC241" s="487"/>
      <c r="AD241" s="487"/>
      <c r="AE241" s="487"/>
      <c r="AF241" s="487"/>
      <c r="AG241" s="487"/>
      <c r="AH241" s="487"/>
      <c r="AI241" s="487"/>
      <c r="AJ241" s="487"/>
    </row>
    <row r="242" spans="1:36" s="1" customFormat="1" ht="33" hidden="1" customHeight="1" x14ac:dyDescent="0.2">
      <c r="A242" s="9"/>
      <c r="B242" s="1609"/>
      <c r="C242" s="788" t="s">
        <v>764</v>
      </c>
      <c r="D242" s="25"/>
      <c r="E242" s="48" t="s">
        <v>858</v>
      </c>
      <c r="F242" s="67">
        <v>0</v>
      </c>
      <c r="G242" s="902">
        <v>300</v>
      </c>
      <c r="H242" s="808">
        <v>300</v>
      </c>
      <c r="I242" s="1189"/>
      <c r="J242" s="1156"/>
      <c r="K242" s="52"/>
      <c r="L242" s="59"/>
      <c r="M242" s="59"/>
      <c r="N242" s="1162"/>
      <c r="O242" s="1294"/>
      <c r="P242" s="1263"/>
      <c r="Q242" s="1162"/>
      <c r="R242" s="1287"/>
      <c r="S242" s="1711"/>
      <c r="T242" s="1712"/>
      <c r="U242" s="1162"/>
      <c r="V242" s="1270"/>
      <c r="W242" s="1270"/>
      <c r="X242" s="1270"/>
      <c r="Y242" s="1162"/>
      <c r="Z242" s="1146"/>
      <c r="AA242" s="619"/>
      <c r="AB242" s="487"/>
      <c r="AC242" s="487"/>
      <c r="AD242" s="487"/>
      <c r="AE242" s="487"/>
      <c r="AF242" s="487"/>
      <c r="AG242" s="487"/>
      <c r="AH242" s="487"/>
      <c r="AI242" s="487"/>
      <c r="AJ242" s="487"/>
    </row>
    <row r="243" spans="1:36" s="1" customFormat="1" ht="28.5" hidden="1" customHeight="1" x14ac:dyDescent="0.2">
      <c r="A243" s="9"/>
      <c r="B243" s="1610"/>
      <c r="C243" s="788" t="s">
        <v>765</v>
      </c>
      <c r="D243" s="25" t="e">
        <f>+Y243/#REF!</f>
        <v>#REF!</v>
      </c>
      <c r="E243" s="48" t="s">
        <v>875</v>
      </c>
      <c r="F243" s="52">
        <v>1</v>
      </c>
      <c r="G243" s="52">
        <v>2</v>
      </c>
      <c r="H243" s="52">
        <v>3</v>
      </c>
      <c r="I243" s="1189"/>
      <c r="J243" s="1157"/>
      <c r="K243" s="52"/>
      <c r="L243" s="59"/>
      <c r="M243" s="59"/>
      <c r="N243" s="1162"/>
      <c r="O243" s="1294"/>
      <c r="P243" s="1263"/>
      <c r="Q243" s="1162"/>
      <c r="R243" s="1288"/>
      <c r="S243" s="1711"/>
      <c r="T243" s="1712"/>
      <c r="U243" s="1162"/>
      <c r="V243" s="1157"/>
      <c r="W243" s="1157">
        <v>0</v>
      </c>
      <c r="X243" s="1157">
        <v>0</v>
      </c>
      <c r="Y243" s="1162"/>
      <c r="Z243" s="1146"/>
      <c r="AA243" s="619"/>
      <c r="AB243" s="487"/>
      <c r="AC243" s="487"/>
      <c r="AD243" s="487"/>
      <c r="AE243" s="487"/>
      <c r="AF243" s="487"/>
      <c r="AG243" s="487"/>
      <c r="AH243" s="487"/>
      <c r="AI243" s="487"/>
      <c r="AJ243" s="487"/>
    </row>
    <row r="244" spans="1:36" s="1" customFormat="1" ht="28.5" hidden="1" customHeight="1" x14ac:dyDescent="0.2">
      <c r="A244" s="9"/>
      <c r="B244" s="891"/>
      <c r="C244" s="788" t="s">
        <v>934</v>
      </c>
      <c r="D244" s="25"/>
      <c r="E244" s="48" t="s">
        <v>937</v>
      </c>
      <c r="F244" s="52">
        <v>0</v>
      </c>
      <c r="G244" s="925">
        <v>1E-3</v>
      </c>
      <c r="H244" s="925">
        <v>1E-3</v>
      </c>
      <c r="I244" s="1189"/>
      <c r="J244" s="894"/>
      <c r="K244" s="52"/>
      <c r="L244" s="59"/>
      <c r="M244" s="59"/>
      <c r="N244" s="1162"/>
      <c r="O244" s="1294"/>
      <c r="P244" s="1263"/>
      <c r="Q244" s="1162"/>
      <c r="R244" s="895"/>
      <c r="S244" s="1711"/>
      <c r="T244" s="1712"/>
      <c r="U244" s="1162"/>
      <c r="V244" s="894"/>
      <c r="W244" s="894"/>
      <c r="X244" s="894"/>
      <c r="Y244" s="1162"/>
      <c r="Z244" s="1146"/>
      <c r="AA244" s="619"/>
      <c r="AB244" s="487"/>
      <c r="AC244" s="487"/>
      <c r="AD244" s="487"/>
      <c r="AE244" s="487"/>
      <c r="AF244" s="487"/>
      <c r="AG244" s="487"/>
      <c r="AH244" s="487"/>
      <c r="AI244" s="487"/>
      <c r="AJ244" s="487"/>
    </row>
    <row r="245" spans="1:36" s="1" customFormat="1" ht="28.5" hidden="1" customHeight="1" x14ac:dyDescent="0.2">
      <c r="A245" s="9"/>
      <c r="B245" s="891"/>
      <c r="C245" s="788" t="s">
        <v>935</v>
      </c>
      <c r="D245" s="25"/>
      <c r="E245" s="48" t="s">
        <v>938</v>
      </c>
      <c r="F245" s="52">
        <v>0</v>
      </c>
      <c r="G245" s="52">
        <v>0</v>
      </c>
      <c r="H245" s="52">
        <v>0</v>
      </c>
      <c r="I245" s="1189"/>
      <c r="J245" s="894"/>
      <c r="K245" s="52"/>
      <c r="L245" s="59"/>
      <c r="M245" s="59"/>
      <c r="N245" s="1162"/>
      <c r="O245" s="1294"/>
      <c r="P245" s="1263"/>
      <c r="Q245" s="1162"/>
      <c r="R245" s="895"/>
      <c r="S245" s="1711"/>
      <c r="T245" s="1712"/>
      <c r="U245" s="1162"/>
      <c r="V245" s="894"/>
      <c r="W245" s="894"/>
      <c r="X245" s="894"/>
      <c r="Y245" s="1162"/>
      <c r="Z245" s="1146"/>
      <c r="AA245" s="619"/>
      <c r="AB245" s="487"/>
      <c r="AC245" s="487"/>
      <c r="AD245" s="487"/>
      <c r="AE245" s="487"/>
      <c r="AF245" s="487"/>
      <c r="AG245" s="487"/>
      <c r="AH245" s="487"/>
      <c r="AI245" s="487"/>
      <c r="AJ245" s="487"/>
    </row>
    <row r="246" spans="1:36" s="1" customFormat="1" ht="42.75" hidden="1" customHeight="1" x14ac:dyDescent="0.2">
      <c r="A246" s="9"/>
      <c r="B246" s="891"/>
      <c r="C246" s="788" t="s">
        <v>936</v>
      </c>
      <c r="D246" s="25"/>
      <c r="E246" s="48" t="s">
        <v>939</v>
      </c>
      <c r="F246" s="52">
        <v>0</v>
      </c>
      <c r="G246" s="52">
        <v>0</v>
      </c>
      <c r="H246" s="52">
        <v>0</v>
      </c>
      <c r="I246" s="1221"/>
      <c r="J246" s="894"/>
      <c r="K246" s="52"/>
      <c r="L246" s="59"/>
      <c r="M246" s="59"/>
      <c r="N246" s="1163"/>
      <c r="O246" s="1295"/>
      <c r="P246" s="1265"/>
      <c r="Q246" s="1163"/>
      <c r="R246" s="895"/>
      <c r="S246" s="1400"/>
      <c r="T246" s="1401"/>
      <c r="U246" s="1163"/>
      <c r="V246" s="894"/>
      <c r="W246" s="894"/>
      <c r="X246" s="894"/>
      <c r="Y246" s="1163"/>
      <c r="Z246" s="1146"/>
      <c r="AA246" s="619"/>
      <c r="AB246" s="487"/>
      <c r="AC246" s="487"/>
      <c r="AD246" s="487"/>
      <c r="AE246" s="487"/>
      <c r="AF246" s="487"/>
      <c r="AG246" s="487"/>
      <c r="AH246" s="487"/>
      <c r="AI246" s="487"/>
      <c r="AJ246" s="487"/>
    </row>
    <row r="247" spans="1:36" s="1" customFormat="1" ht="15" hidden="1" customHeight="1" x14ac:dyDescent="0.2">
      <c r="A247" s="6"/>
      <c r="B247" s="29" t="s">
        <v>31</v>
      </c>
      <c r="C247" s="30" t="s">
        <v>124</v>
      </c>
      <c r="D247" s="23"/>
      <c r="E247" s="40"/>
      <c r="F247" s="41"/>
      <c r="G247" s="41"/>
      <c r="H247" s="42"/>
      <c r="I247" s="43"/>
      <c r="J247" s="42"/>
      <c r="K247" s="42"/>
      <c r="L247" s="43"/>
      <c r="M247" s="43"/>
      <c r="N247" s="540"/>
      <c r="O247" s="540"/>
      <c r="P247" s="540"/>
      <c r="Q247" s="540"/>
      <c r="R247" s="540"/>
      <c r="S247" s="540"/>
      <c r="T247" s="540"/>
      <c r="U247" s="540"/>
      <c r="V247" s="540"/>
      <c r="W247" s="540"/>
      <c r="X247" s="540"/>
      <c r="Y247" s="540">
        <f>+Y248</f>
        <v>1780677</v>
      </c>
      <c r="Z247" s="1146"/>
      <c r="AA247" s="503"/>
      <c r="AB247" s="504"/>
      <c r="AC247" s="504"/>
      <c r="AD247" s="504"/>
      <c r="AE247" s="487"/>
      <c r="AF247" s="487"/>
      <c r="AG247" s="487"/>
      <c r="AH247" s="487"/>
      <c r="AI247" s="487"/>
      <c r="AJ247" s="487"/>
    </row>
    <row r="248" spans="1:36" s="1" customFormat="1" ht="15" hidden="1" customHeight="1" x14ac:dyDescent="0.25">
      <c r="A248" s="7" t="s">
        <v>122</v>
      </c>
      <c r="B248" s="31" t="s">
        <v>33</v>
      </c>
      <c r="C248" s="36" t="s">
        <v>766</v>
      </c>
      <c r="D248" s="24" t="e">
        <f>+Y248/#REF!</f>
        <v>#REF!</v>
      </c>
      <c r="E248" s="44"/>
      <c r="F248" s="45"/>
      <c r="G248" s="45"/>
      <c r="H248" s="46"/>
      <c r="I248" s="47"/>
      <c r="J248" s="46"/>
      <c r="K248" s="46"/>
      <c r="L248" s="47"/>
      <c r="M248" s="47"/>
      <c r="N248" s="541"/>
      <c r="O248" s="541"/>
      <c r="P248" s="541"/>
      <c r="Q248" s="541"/>
      <c r="R248" s="541"/>
      <c r="S248" s="541"/>
      <c r="T248" s="541"/>
      <c r="U248" s="541"/>
      <c r="V248" s="541">
        <v>300000</v>
      </c>
      <c r="W248" s="541">
        <v>3000000</v>
      </c>
      <c r="X248" s="541">
        <v>10000000</v>
      </c>
      <c r="Y248" s="541">
        <f>+Y250</f>
        <v>1780677</v>
      </c>
      <c r="Z248" s="1146"/>
      <c r="AA248" s="503"/>
      <c r="AB248" s="504"/>
      <c r="AC248" s="504"/>
      <c r="AD248" s="504"/>
      <c r="AE248" s="487"/>
      <c r="AF248" s="487"/>
      <c r="AG248" s="487"/>
      <c r="AH248" s="487"/>
      <c r="AI248" s="487"/>
      <c r="AJ248" s="487"/>
    </row>
    <row r="249" spans="1:36" s="4" customFormat="1" ht="99.75" hidden="1" customHeight="1" x14ac:dyDescent="0.2">
      <c r="A249" s="371"/>
      <c r="B249" s="590" t="s">
        <v>138</v>
      </c>
      <c r="C249" s="591" t="s">
        <v>513</v>
      </c>
      <c r="D249" s="592" t="e">
        <f>+Y249/#REF!</f>
        <v>#REF!</v>
      </c>
      <c r="E249" s="593" t="s">
        <v>514</v>
      </c>
      <c r="F249" s="620">
        <v>1</v>
      </c>
      <c r="G249" s="620"/>
      <c r="H249" s="620">
        <v>1</v>
      </c>
      <c r="I249" s="621"/>
      <c r="J249" s="620"/>
      <c r="K249" s="620"/>
      <c r="L249" s="621"/>
      <c r="M249" s="621"/>
      <c r="N249" s="622"/>
      <c r="O249" s="622"/>
      <c r="P249" s="622"/>
      <c r="Q249" s="622"/>
      <c r="R249" s="622"/>
      <c r="S249" s="622"/>
      <c r="T249" s="622"/>
      <c r="U249" s="622"/>
      <c r="V249" s="594">
        <f>SUM(V251:V254)</f>
        <v>0</v>
      </c>
      <c r="W249" s="594">
        <f>SUM(W251:W254)</f>
        <v>2000000</v>
      </c>
      <c r="X249" s="594">
        <f>SUM(X251:X254)</f>
        <v>0</v>
      </c>
      <c r="Y249" s="594" t="e">
        <f>+V249+W249+X249+#REF!</f>
        <v>#REF!</v>
      </c>
      <c r="Z249" s="1146"/>
      <c r="AA249" s="616"/>
      <c r="AB249" s="506"/>
      <c r="AC249" s="506"/>
      <c r="AD249" s="506"/>
      <c r="AE249" s="506"/>
      <c r="AF249" s="506"/>
      <c r="AG249" s="506"/>
      <c r="AH249" s="506"/>
      <c r="AI249" s="506"/>
      <c r="AJ249" s="506"/>
    </row>
    <row r="250" spans="1:36" s="1" customFormat="1" ht="15" hidden="1" customHeight="1" x14ac:dyDescent="0.2">
      <c r="A250" s="8" t="s">
        <v>123</v>
      </c>
      <c r="B250" s="1608" t="s">
        <v>37</v>
      </c>
      <c r="C250" s="37" t="s">
        <v>124</v>
      </c>
      <c r="D250" s="26" t="e">
        <f>+Y250/#REF!</f>
        <v>#REF!</v>
      </c>
      <c r="E250" s="54"/>
      <c r="F250" s="55"/>
      <c r="G250" s="55"/>
      <c r="H250" s="56"/>
      <c r="I250" s="57"/>
      <c r="J250" s="56"/>
      <c r="K250" s="56"/>
      <c r="L250" s="57"/>
      <c r="M250" s="57"/>
      <c r="N250" s="544">
        <f>SUBTOTAL(9,N251)</f>
        <v>0</v>
      </c>
      <c r="O250" s="544">
        <f>SUBTOTAL(9,O251)</f>
        <v>0</v>
      </c>
      <c r="P250" s="544">
        <f>SUBTOTAL(9,P251)</f>
        <v>0</v>
      </c>
      <c r="Q250" s="544">
        <f>SUBTOTAL(9,Q251)</f>
        <v>0</v>
      </c>
      <c r="R250" s="544"/>
      <c r="S250" s="544"/>
      <c r="T250" s="544"/>
      <c r="U250" s="544">
        <f>SUBTOTAL(9,U251)</f>
        <v>0</v>
      </c>
      <c r="V250" s="544">
        <v>300000</v>
      </c>
      <c r="W250" s="544">
        <v>3000000</v>
      </c>
      <c r="X250" s="544">
        <v>10000000</v>
      </c>
      <c r="Y250" s="544">
        <f>SUM(Y251)</f>
        <v>1780677</v>
      </c>
      <c r="Z250" s="1146"/>
      <c r="AA250" s="503"/>
      <c r="AB250" s="504"/>
      <c r="AC250" s="504"/>
      <c r="AD250" s="504"/>
      <c r="AE250" s="487"/>
      <c r="AF250" s="487"/>
      <c r="AG250" s="487"/>
      <c r="AH250" s="487"/>
      <c r="AI250" s="487"/>
      <c r="AJ250" s="487"/>
    </row>
    <row r="251" spans="1:36" s="1" customFormat="1" ht="28.5" hidden="1" customHeight="1" x14ac:dyDescent="0.2">
      <c r="A251" s="9"/>
      <c r="B251" s="1609"/>
      <c r="C251" s="788" t="s">
        <v>767</v>
      </c>
      <c r="D251" s="25" t="e">
        <f>+Y251/#REF!</f>
        <v>#REF!</v>
      </c>
      <c r="E251" s="48" t="s">
        <v>515</v>
      </c>
      <c r="F251" s="52">
        <v>0</v>
      </c>
      <c r="G251" s="52">
        <v>0</v>
      </c>
      <c r="H251" s="52">
        <v>0</v>
      </c>
      <c r="I251" s="1159" t="s">
        <v>867</v>
      </c>
      <c r="J251" s="52"/>
      <c r="K251" s="52"/>
      <c r="L251" s="59"/>
      <c r="M251" s="59"/>
      <c r="N251" s="1161"/>
      <c r="O251" s="1264">
        <v>171996</v>
      </c>
      <c r="P251" s="1263">
        <v>619822</v>
      </c>
      <c r="Q251" s="1162"/>
      <c r="R251" s="1281" t="s">
        <v>617</v>
      </c>
      <c r="S251" s="1289">
        <f>97210</f>
        <v>97210</v>
      </c>
      <c r="T251" s="1290"/>
      <c r="U251" s="1264">
        <v>891649</v>
      </c>
      <c r="V251" s="543"/>
      <c r="W251" s="543">
        <v>1000000</v>
      </c>
      <c r="X251" s="543">
        <v>0</v>
      </c>
      <c r="Y251" s="1161">
        <f>SUM(N251:U254)</f>
        <v>1780677</v>
      </c>
      <c r="Z251" s="1146"/>
      <c r="AA251" s="619"/>
      <c r="AB251" s="487"/>
      <c r="AC251" s="487"/>
      <c r="AD251" s="487"/>
      <c r="AE251" s="487"/>
      <c r="AF251" s="487"/>
      <c r="AG251" s="487"/>
      <c r="AH251" s="487"/>
      <c r="AI251" s="487"/>
      <c r="AJ251" s="487"/>
    </row>
    <row r="252" spans="1:36" s="1" customFormat="1" ht="28.5" hidden="1" customHeight="1" x14ac:dyDescent="0.2">
      <c r="A252" s="9"/>
      <c r="B252" s="1609"/>
      <c r="C252" s="822" t="s">
        <v>768</v>
      </c>
      <c r="D252" s="25" t="e">
        <f>+Y252/#REF!</f>
        <v>#REF!</v>
      </c>
      <c r="E252" s="48" t="s">
        <v>940</v>
      </c>
      <c r="F252" s="58">
        <v>10</v>
      </c>
      <c r="G252" s="926">
        <v>2</v>
      </c>
      <c r="H252" s="52">
        <v>15</v>
      </c>
      <c r="I252" s="1259"/>
      <c r="J252" s="1269"/>
      <c r="K252" s="52"/>
      <c r="L252" s="59"/>
      <c r="M252" s="59"/>
      <c r="N252" s="1162"/>
      <c r="O252" s="1263"/>
      <c r="P252" s="1263"/>
      <c r="Q252" s="1162"/>
      <c r="R252" s="1282"/>
      <c r="S252" s="1291"/>
      <c r="T252" s="1292"/>
      <c r="U252" s="1263"/>
      <c r="V252" s="543"/>
      <c r="W252" s="543">
        <v>1000000</v>
      </c>
      <c r="X252" s="543">
        <v>0</v>
      </c>
      <c r="Y252" s="1162"/>
      <c r="Z252" s="1146"/>
      <c r="AA252" s="619"/>
      <c r="AB252" s="487"/>
      <c r="AC252" s="487"/>
      <c r="AD252" s="487"/>
      <c r="AE252" s="487"/>
      <c r="AF252" s="487"/>
      <c r="AG252" s="487"/>
      <c r="AH252" s="487"/>
      <c r="AI252" s="487"/>
      <c r="AJ252" s="487"/>
    </row>
    <row r="253" spans="1:36" s="1" customFormat="1" ht="57" hidden="1" customHeight="1" x14ac:dyDescent="0.2">
      <c r="A253" s="9"/>
      <c r="B253" s="1609"/>
      <c r="C253" s="822" t="s">
        <v>769</v>
      </c>
      <c r="D253" s="25"/>
      <c r="E253" s="48" t="s">
        <v>941</v>
      </c>
      <c r="F253" s="58" t="s">
        <v>870</v>
      </c>
      <c r="G253" s="926">
        <v>40</v>
      </c>
      <c r="H253" s="52">
        <v>40</v>
      </c>
      <c r="I253" s="1259"/>
      <c r="J253" s="1270"/>
      <c r="K253" s="52"/>
      <c r="L253" s="59"/>
      <c r="M253" s="59"/>
      <c r="N253" s="1162"/>
      <c r="O253" s="1263"/>
      <c r="P253" s="1263"/>
      <c r="Q253" s="1162"/>
      <c r="R253" s="1282"/>
      <c r="S253" s="1291"/>
      <c r="T253" s="1292"/>
      <c r="U253" s="1263"/>
      <c r="V253" s="543"/>
      <c r="W253" s="543"/>
      <c r="X253" s="543"/>
      <c r="Y253" s="1162"/>
      <c r="Z253" s="1146"/>
      <c r="AA253" s="619"/>
      <c r="AB253" s="487"/>
      <c r="AC253" s="487"/>
      <c r="AD253" s="487"/>
      <c r="AE253" s="487"/>
      <c r="AF253" s="487"/>
      <c r="AG253" s="487"/>
      <c r="AH253" s="487"/>
      <c r="AI253" s="487"/>
      <c r="AJ253" s="487"/>
    </row>
    <row r="254" spans="1:36" s="1" customFormat="1" ht="28.5" hidden="1" customHeight="1" x14ac:dyDescent="0.2">
      <c r="A254" s="701"/>
      <c r="B254" s="1609"/>
      <c r="C254" s="1018" t="s">
        <v>770</v>
      </c>
      <c r="D254" s="25" t="e">
        <f>+Y254/#REF!</f>
        <v>#REF!</v>
      </c>
      <c r="E254" s="948" t="s">
        <v>942</v>
      </c>
      <c r="F254" s="968">
        <v>0</v>
      </c>
      <c r="G254" s="1019">
        <v>2</v>
      </c>
      <c r="H254" s="52">
        <v>1</v>
      </c>
      <c r="I254" s="1259"/>
      <c r="J254" s="1157"/>
      <c r="K254" s="52"/>
      <c r="L254" s="59"/>
      <c r="M254" s="59"/>
      <c r="N254" s="1162"/>
      <c r="O254" s="1263"/>
      <c r="P254" s="1263"/>
      <c r="Q254" s="1162"/>
      <c r="R254" s="1283"/>
      <c r="S254" s="1291"/>
      <c r="T254" s="1292"/>
      <c r="U254" s="1263"/>
      <c r="V254" s="543"/>
      <c r="W254" s="543">
        <v>0</v>
      </c>
      <c r="X254" s="543">
        <v>0</v>
      </c>
      <c r="Y254" s="1162"/>
      <c r="Z254" s="1146"/>
      <c r="AA254" s="619"/>
      <c r="AB254" s="487"/>
      <c r="AC254" s="487"/>
      <c r="AD254" s="487"/>
      <c r="AE254" s="487"/>
      <c r="AF254" s="487"/>
      <c r="AG254" s="487"/>
      <c r="AH254" s="487"/>
      <c r="AI254" s="487"/>
      <c r="AJ254" s="487"/>
    </row>
    <row r="255" spans="1:36" s="1" customFormat="1" ht="15" x14ac:dyDescent="0.2">
      <c r="A255" s="1050"/>
      <c r="B255" s="1051" t="s">
        <v>31</v>
      </c>
      <c r="C255" s="1052" t="s">
        <v>9</v>
      </c>
      <c r="D255" s="23"/>
      <c r="E255" s="1056"/>
      <c r="F255" s="1057"/>
      <c r="G255" s="1058"/>
      <c r="H255" s="998"/>
      <c r="I255" s="1062"/>
      <c r="J255" s="1000"/>
      <c r="K255" s="42"/>
      <c r="L255" s="43"/>
      <c r="M255" s="994"/>
      <c r="N255" s="1064"/>
      <c r="O255" s="1065"/>
      <c r="P255" s="1066">
        <f>+P256</f>
        <v>0</v>
      </c>
      <c r="Q255" s="1067"/>
      <c r="R255" s="540"/>
      <c r="S255" s="1072"/>
      <c r="T255" s="1066"/>
      <c r="U255" s="1067"/>
      <c r="V255" s="540"/>
      <c r="W255" s="540"/>
      <c r="X255" s="540"/>
      <c r="Y255" s="1072">
        <f>+Y256</f>
        <v>18622946</v>
      </c>
      <c r="Z255" s="1147"/>
      <c r="AA255" s="503"/>
      <c r="AB255" s="504"/>
      <c r="AC255" s="504"/>
      <c r="AD255" s="504"/>
      <c r="AE255" s="487"/>
      <c r="AF255" s="487"/>
      <c r="AG255" s="487"/>
      <c r="AH255" s="487"/>
      <c r="AI255" s="487"/>
      <c r="AJ255" s="487"/>
    </row>
    <row r="256" spans="1:36" s="1" customFormat="1" ht="15" x14ac:dyDescent="0.25">
      <c r="A256" s="1053" t="s">
        <v>125</v>
      </c>
      <c r="B256" s="1054" t="s">
        <v>33</v>
      </c>
      <c r="C256" s="1055" t="s">
        <v>996</v>
      </c>
      <c r="D256" s="24" t="e">
        <f>+Y256/#REF!</f>
        <v>#REF!</v>
      </c>
      <c r="E256" s="1059"/>
      <c r="F256" s="1060"/>
      <c r="G256" s="1061"/>
      <c r="H256" s="999"/>
      <c r="I256" s="1063"/>
      <c r="J256" s="1001"/>
      <c r="K256" s="46"/>
      <c r="L256" s="47"/>
      <c r="M256" s="995"/>
      <c r="N256" s="1068"/>
      <c r="O256" s="1069"/>
      <c r="P256" s="1070">
        <f>+P258</f>
        <v>0</v>
      </c>
      <c r="Q256" s="1071"/>
      <c r="R256" s="541"/>
      <c r="S256" s="1073"/>
      <c r="T256" s="1070"/>
      <c r="U256" s="1071"/>
      <c r="V256" s="541">
        <v>100000</v>
      </c>
      <c r="W256" s="541">
        <v>1000000</v>
      </c>
      <c r="X256" s="541">
        <v>10000000</v>
      </c>
      <c r="Y256" s="1073">
        <f>+Y258</f>
        <v>18622946</v>
      </c>
      <c r="Z256" s="1148"/>
      <c r="AA256" s="503"/>
      <c r="AB256" s="504"/>
      <c r="AC256" s="504"/>
      <c r="AD256" s="504"/>
      <c r="AE256" s="487"/>
      <c r="AF256" s="487"/>
      <c r="AG256" s="487"/>
      <c r="AH256" s="487"/>
      <c r="AI256" s="487"/>
      <c r="AJ256" s="487"/>
    </row>
    <row r="257" spans="1:36" s="4" customFormat="1" ht="33" hidden="1" customHeight="1" x14ac:dyDescent="0.2">
      <c r="A257" s="1035"/>
      <c r="B257" s="1020" t="s">
        <v>139</v>
      </c>
      <c r="C257" s="1021" t="s">
        <v>219</v>
      </c>
      <c r="D257" s="592" t="e">
        <f>+Y257/#REF!</f>
        <v>#REF!</v>
      </c>
      <c r="E257" s="1022" t="s">
        <v>516</v>
      </c>
      <c r="F257" s="1023">
        <v>0</v>
      </c>
      <c r="G257" s="1023"/>
      <c r="H257" s="623">
        <v>0</v>
      </c>
      <c r="I257" s="1024"/>
      <c r="J257" s="623"/>
      <c r="K257" s="623"/>
      <c r="L257" s="624"/>
      <c r="M257" s="624"/>
      <c r="N257" s="1025"/>
      <c r="O257" s="1025"/>
      <c r="P257" s="1025"/>
      <c r="Q257" s="1025"/>
      <c r="R257" s="594"/>
      <c r="S257" s="1025"/>
      <c r="T257" s="1025"/>
      <c r="U257" s="1025"/>
      <c r="V257" s="594" t="e">
        <f>+#REF!</f>
        <v>#REF!</v>
      </c>
      <c r="W257" s="594" t="e">
        <f>+#REF!</f>
        <v>#REF!</v>
      </c>
      <c r="X257" s="594" t="e">
        <f>+#REF!</f>
        <v>#REF!</v>
      </c>
      <c r="Y257" s="1025" t="e">
        <f>+V257+W257+X257+#REF!</f>
        <v>#REF!</v>
      </c>
      <c r="Z257" s="1146"/>
      <c r="AA257" s="616"/>
      <c r="AB257" s="506"/>
      <c r="AC257" s="506"/>
      <c r="AD257" s="506"/>
      <c r="AE257" s="506"/>
      <c r="AF257" s="506"/>
      <c r="AG257" s="506"/>
      <c r="AH257" s="506"/>
      <c r="AI257" s="506"/>
      <c r="AJ257" s="506"/>
    </row>
    <row r="258" spans="1:36" s="1" customFormat="1" ht="33" customHeight="1" x14ac:dyDescent="0.2">
      <c r="A258" s="1074" t="s">
        <v>126</v>
      </c>
      <c r="B258" s="1075" t="s">
        <v>992</v>
      </c>
      <c r="C258" s="1076" t="s">
        <v>997</v>
      </c>
      <c r="D258" s="26" t="e">
        <f>+Y258/#REF!</f>
        <v>#REF!</v>
      </c>
      <c r="E258" s="1083" t="s">
        <v>998</v>
      </c>
      <c r="F258" s="1084">
        <v>1</v>
      </c>
      <c r="G258" s="1085">
        <v>1</v>
      </c>
      <c r="H258" s="961"/>
      <c r="I258" s="1101"/>
      <c r="J258" s="953"/>
      <c r="K258" s="56"/>
      <c r="L258" s="57"/>
      <c r="M258" s="962"/>
      <c r="N258" s="1109">
        <f>SUBTOTAL(9,N259:N323)</f>
        <v>8807466</v>
      </c>
      <c r="O258" s="1110">
        <v>0</v>
      </c>
      <c r="P258" s="1111">
        <v>0</v>
      </c>
      <c r="Q258" s="1112"/>
      <c r="R258" s="544"/>
      <c r="S258" s="1709"/>
      <c r="T258" s="1710"/>
      <c r="U258" s="1112">
        <f>SUBTOTAL(9,U259:U323)</f>
        <v>9815480</v>
      </c>
      <c r="V258" s="544">
        <v>100000</v>
      </c>
      <c r="W258" s="544">
        <v>1000000</v>
      </c>
      <c r="X258" s="544">
        <v>10000000</v>
      </c>
      <c r="Y258" s="1143">
        <f>+N258+U258</f>
        <v>18622946</v>
      </c>
      <c r="Z258" s="1147"/>
      <c r="AA258" s="503"/>
      <c r="AB258" s="504"/>
      <c r="AC258" s="504"/>
      <c r="AD258" s="504"/>
      <c r="AE258" s="487"/>
      <c r="AF258" s="487"/>
      <c r="AG258" s="487"/>
      <c r="AH258" s="487"/>
      <c r="AI258" s="487"/>
      <c r="AJ258" s="487"/>
    </row>
    <row r="259" spans="1:36" s="1" customFormat="1" ht="90" customHeight="1" x14ac:dyDescent="0.2">
      <c r="A259" s="1077"/>
      <c r="B259" s="1164" t="s">
        <v>1150</v>
      </c>
      <c r="C259" s="1078" t="s">
        <v>1148</v>
      </c>
      <c r="D259" s="26"/>
      <c r="E259" s="1086" t="s">
        <v>1073</v>
      </c>
      <c r="F259" s="1087">
        <v>0</v>
      </c>
      <c r="G259" s="1088">
        <v>1</v>
      </c>
      <c r="H259" s="961"/>
      <c r="I259" s="1102" t="s">
        <v>1142</v>
      </c>
      <c r="J259" s="953"/>
      <c r="K259" s="56"/>
      <c r="L259" s="57"/>
      <c r="M259" s="962"/>
      <c r="N259" s="1127">
        <v>36000</v>
      </c>
      <c r="O259" s="1113"/>
      <c r="P259" s="1114"/>
      <c r="Q259" s="1115"/>
      <c r="R259" s="964"/>
      <c r="S259" s="1133"/>
      <c r="T259" s="1134"/>
      <c r="U259" s="1115">
        <v>2966</v>
      </c>
      <c r="V259" s="965"/>
      <c r="W259" s="544"/>
      <c r="X259" s="963"/>
      <c r="Y259" s="1125"/>
      <c r="Z259" s="1149"/>
      <c r="AA259" s="503"/>
      <c r="AB259" s="504"/>
      <c r="AC259" s="504"/>
      <c r="AD259" s="504"/>
      <c r="AE259" s="487"/>
      <c r="AF259" s="487"/>
      <c r="AG259" s="487"/>
      <c r="AH259" s="487"/>
      <c r="AI259" s="487"/>
      <c r="AJ259" s="487"/>
    </row>
    <row r="260" spans="1:36" s="1" customFormat="1" ht="36" x14ac:dyDescent="0.2">
      <c r="A260" s="1077"/>
      <c r="B260" s="1164"/>
      <c r="C260" s="1078" t="s">
        <v>1076</v>
      </c>
      <c r="D260" s="26"/>
      <c r="E260" s="1086" t="s">
        <v>1075</v>
      </c>
      <c r="F260" s="1087">
        <v>0</v>
      </c>
      <c r="G260" s="1088">
        <v>1</v>
      </c>
      <c r="H260" s="961"/>
      <c r="I260" s="1102" t="s">
        <v>1143</v>
      </c>
      <c r="J260" s="953"/>
      <c r="K260" s="56"/>
      <c r="L260" s="57"/>
      <c r="M260" s="962"/>
      <c r="N260" s="1727">
        <v>15000</v>
      </c>
      <c r="O260" s="1113"/>
      <c r="P260" s="1114"/>
      <c r="Q260" s="1115"/>
      <c r="R260" s="964"/>
      <c r="S260" s="1133"/>
      <c r="T260" s="1134"/>
      <c r="U260" s="1115"/>
      <c r="V260" s="965"/>
      <c r="W260" s="544"/>
      <c r="X260" s="963"/>
      <c r="Y260" s="1125"/>
      <c r="Z260" s="1149"/>
      <c r="AA260" s="503"/>
      <c r="AB260" s="504"/>
      <c r="AC260" s="504"/>
      <c r="AD260" s="504"/>
      <c r="AE260" s="487"/>
      <c r="AF260" s="487"/>
      <c r="AG260" s="487"/>
      <c r="AH260" s="487"/>
      <c r="AI260" s="487"/>
      <c r="AJ260" s="487"/>
    </row>
    <row r="261" spans="1:36" s="1" customFormat="1" ht="33" customHeight="1" x14ac:dyDescent="0.2">
      <c r="A261" s="1077"/>
      <c r="B261" s="1079" t="s">
        <v>992</v>
      </c>
      <c r="C261" s="1080" t="s">
        <v>999</v>
      </c>
      <c r="D261" s="26"/>
      <c r="E261" s="1089" t="s">
        <v>1000</v>
      </c>
      <c r="F261" s="1090">
        <v>0</v>
      </c>
      <c r="G261" s="1091">
        <v>0</v>
      </c>
      <c r="H261" s="961"/>
      <c r="I261" s="1103"/>
      <c r="J261" s="953"/>
      <c r="K261" s="56"/>
      <c r="L261" s="57"/>
      <c r="M261" s="962"/>
      <c r="N261" s="1116"/>
      <c r="O261" s="1117"/>
      <c r="P261" s="1118"/>
      <c r="Q261" s="1119"/>
      <c r="R261" s="964"/>
      <c r="S261" s="1135"/>
      <c r="T261" s="1136"/>
      <c r="U261" s="1119"/>
      <c r="V261" s="965"/>
      <c r="W261" s="544"/>
      <c r="X261" s="963"/>
      <c r="Y261" s="1128"/>
      <c r="Z261" s="1149"/>
      <c r="AA261" s="503"/>
      <c r="AB261" s="504"/>
      <c r="AC261" s="504"/>
      <c r="AD261" s="504"/>
      <c r="AE261" s="487"/>
      <c r="AF261" s="487"/>
      <c r="AG261" s="487"/>
      <c r="AH261" s="487"/>
      <c r="AI261" s="487"/>
      <c r="AJ261" s="487"/>
    </row>
    <row r="262" spans="1:36" s="1" customFormat="1" ht="57" x14ac:dyDescent="0.2">
      <c r="A262" s="1077"/>
      <c r="B262" s="1081" t="s">
        <v>1150</v>
      </c>
      <c r="C262" s="1078" t="s">
        <v>1074</v>
      </c>
      <c r="D262" s="26"/>
      <c r="E262" s="1086" t="s">
        <v>1077</v>
      </c>
      <c r="F262" s="1087">
        <v>0</v>
      </c>
      <c r="G262" s="1088">
        <v>1</v>
      </c>
      <c r="H262" s="961"/>
      <c r="I262" s="1102" t="s">
        <v>1143</v>
      </c>
      <c r="J262" s="953"/>
      <c r="K262" s="56"/>
      <c r="L262" s="57"/>
      <c r="M262" s="962"/>
      <c r="N262" s="1127">
        <v>20000</v>
      </c>
      <c r="O262" s="1113"/>
      <c r="P262" s="1114"/>
      <c r="Q262" s="1115"/>
      <c r="R262" s="964"/>
      <c r="S262" s="1133"/>
      <c r="T262" s="1134"/>
      <c r="U262" s="1115"/>
      <c r="V262" s="965"/>
      <c r="W262" s="544"/>
      <c r="X262" s="963"/>
      <c r="Y262" s="1125"/>
      <c r="Z262" s="1149"/>
      <c r="AA262" s="503"/>
      <c r="AB262" s="504"/>
      <c r="AC262" s="504"/>
      <c r="AD262" s="504"/>
      <c r="AE262" s="487"/>
      <c r="AF262" s="487"/>
      <c r="AG262" s="487"/>
      <c r="AH262" s="487"/>
      <c r="AI262" s="487"/>
      <c r="AJ262" s="487"/>
    </row>
    <row r="263" spans="1:36" s="1" customFormat="1" ht="33" customHeight="1" x14ac:dyDescent="0.2">
      <c r="A263" s="1077"/>
      <c r="B263" s="1079" t="s">
        <v>992</v>
      </c>
      <c r="C263" s="1080" t="s">
        <v>1001</v>
      </c>
      <c r="D263" s="26"/>
      <c r="E263" s="1089" t="s">
        <v>1002</v>
      </c>
      <c r="F263" s="1090" t="s">
        <v>1003</v>
      </c>
      <c r="G263" s="1091" t="s">
        <v>1004</v>
      </c>
      <c r="H263" s="961"/>
      <c r="I263" s="1104"/>
      <c r="J263" s="953"/>
      <c r="K263" s="56"/>
      <c r="L263" s="57"/>
      <c r="M263" s="962"/>
      <c r="N263" s="1116"/>
      <c r="O263" s="1117"/>
      <c r="P263" s="1118"/>
      <c r="Q263" s="1119"/>
      <c r="R263" s="964"/>
      <c r="S263" s="1135"/>
      <c r="T263" s="1136"/>
      <c r="U263" s="1119"/>
      <c r="V263" s="965"/>
      <c r="W263" s="544"/>
      <c r="X263" s="963"/>
      <c r="Y263" s="1128"/>
      <c r="Z263" s="1149"/>
      <c r="AA263" s="503"/>
      <c r="AB263" s="504"/>
      <c r="AC263" s="504"/>
      <c r="AD263" s="504"/>
      <c r="AE263" s="487"/>
      <c r="AF263" s="487"/>
      <c r="AG263" s="487"/>
      <c r="AH263" s="487"/>
      <c r="AI263" s="487"/>
      <c r="AJ263" s="487"/>
    </row>
    <row r="264" spans="1:36" s="1" customFormat="1" ht="85.5" x14ac:dyDescent="0.2">
      <c r="A264" s="1077"/>
      <c r="B264" s="1081" t="s">
        <v>1150</v>
      </c>
      <c r="C264" s="1078" t="s">
        <v>1149</v>
      </c>
      <c r="D264" s="26"/>
      <c r="E264" s="1086" t="s">
        <v>1078</v>
      </c>
      <c r="F264" s="1087">
        <v>0</v>
      </c>
      <c r="G264" s="1088">
        <v>1</v>
      </c>
      <c r="H264" s="961"/>
      <c r="I264" s="1102" t="s">
        <v>1143</v>
      </c>
      <c r="J264" s="953"/>
      <c r="K264" s="56"/>
      <c r="L264" s="57"/>
      <c r="M264" s="962"/>
      <c r="N264" s="1127">
        <v>34803</v>
      </c>
      <c r="O264" s="1113"/>
      <c r="P264" s="1114"/>
      <c r="Q264" s="1115"/>
      <c r="R264" s="964"/>
      <c r="S264" s="1133"/>
      <c r="T264" s="1134"/>
      <c r="U264" s="1115"/>
      <c r="V264" s="965"/>
      <c r="W264" s="544"/>
      <c r="X264" s="963"/>
      <c r="Y264" s="1125"/>
      <c r="Z264" s="1149"/>
      <c r="AA264" s="503"/>
      <c r="AB264" s="504"/>
      <c r="AC264" s="504"/>
      <c r="AD264" s="504"/>
      <c r="AE264" s="487"/>
      <c r="AF264" s="487"/>
      <c r="AG264" s="487"/>
      <c r="AH264" s="487"/>
      <c r="AI264" s="487"/>
      <c r="AJ264" s="487"/>
    </row>
    <row r="265" spans="1:36" s="1" customFormat="1" ht="54.75" customHeight="1" x14ac:dyDescent="0.2">
      <c r="A265" s="1077"/>
      <c r="B265" s="1079" t="s">
        <v>992</v>
      </c>
      <c r="C265" s="1080" t="s">
        <v>1005</v>
      </c>
      <c r="D265" s="26"/>
      <c r="E265" s="1089" t="s">
        <v>1006</v>
      </c>
      <c r="F265" s="1092" t="s">
        <v>1007</v>
      </c>
      <c r="G265" s="1093" t="s">
        <v>1008</v>
      </c>
      <c r="H265" s="961"/>
      <c r="I265" s="1104"/>
      <c r="J265" s="953"/>
      <c r="K265" s="56"/>
      <c r="L265" s="57"/>
      <c r="M265" s="962"/>
      <c r="N265" s="1116"/>
      <c r="O265" s="1117"/>
      <c r="P265" s="1118"/>
      <c r="Q265" s="1119"/>
      <c r="R265" s="964"/>
      <c r="S265" s="1135"/>
      <c r="T265" s="1136"/>
      <c r="U265" s="1119"/>
      <c r="V265" s="965"/>
      <c r="W265" s="544"/>
      <c r="X265" s="963"/>
      <c r="Y265" s="1128"/>
      <c r="Z265" s="1149"/>
      <c r="AA265" s="503"/>
      <c r="AB265" s="504"/>
      <c r="AC265" s="504"/>
      <c r="AD265" s="504"/>
      <c r="AE265" s="487"/>
      <c r="AF265" s="487"/>
      <c r="AG265" s="487"/>
      <c r="AH265" s="487"/>
      <c r="AI265" s="487"/>
      <c r="AJ265" s="487"/>
    </row>
    <row r="266" spans="1:36" s="1" customFormat="1" ht="82.5" customHeight="1" x14ac:dyDescent="0.2">
      <c r="A266" s="1077"/>
      <c r="B266" s="1081" t="s">
        <v>1150</v>
      </c>
      <c r="C266" s="1078" t="s">
        <v>1079</v>
      </c>
      <c r="D266" s="26"/>
      <c r="E266" s="1086" t="s">
        <v>1080</v>
      </c>
      <c r="F266" s="1087">
        <v>0</v>
      </c>
      <c r="G266" s="1088">
        <v>1</v>
      </c>
      <c r="H266" s="961"/>
      <c r="I266" s="1102" t="s">
        <v>1143</v>
      </c>
      <c r="J266" s="953"/>
      <c r="K266" s="56"/>
      <c r="L266" s="57"/>
      <c r="M266" s="962"/>
      <c r="N266" s="1127">
        <v>30000</v>
      </c>
      <c r="O266" s="1113"/>
      <c r="P266" s="1114"/>
      <c r="Q266" s="1115"/>
      <c r="R266" s="964"/>
      <c r="S266" s="1133"/>
      <c r="T266" s="1134"/>
      <c r="U266" s="1115"/>
      <c r="V266" s="965"/>
      <c r="W266" s="544"/>
      <c r="X266" s="963"/>
      <c r="Y266" s="1125"/>
      <c r="Z266" s="1149"/>
      <c r="AA266" s="503"/>
      <c r="AB266" s="504"/>
      <c r="AC266" s="504"/>
      <c r="AD266" s="504"/>
      <c r="AE266" s="487"/>
      <c r="AF266" s="487"/>
      <c r="AG266" s="487"/>
      <c r="AH266" s="487"/>
      <c r="AI266" s="487"/>
      <c r="AJ266" s="487"/>
    </row>
    <row r="267" spans="1:36" s="1" customFormat="1" ht="33" customHeight="1" x14ac:dyDescent="0.2">
      <c r="A267" s="1077"/>
      <c r="B267" s="1079" t="s">
        <v>992</v>
      </c>
      <c r="C267" s="1080" t="s">
        <v>1009</v>
      </c>
      <c r="D267" s="26"/>
      <c r="E267" s="1089" t="s">
        <v>1010</v>
      </c>
      <c r="F267" s="1092" t="s">
        <v>1011</v>
      </c>
      <c r="G267" s="1093" t="s">
        <v>1012</v>
      </c>
      <c r="H267" s="961"/>
      <c r="I267" s="1104"/>
      <c r="J267" s="953"/>
      <c r="K267" s="56"/>
      <c r="L267" s="57"/>
      <c r="M267" s="962"/>
      <c r="N267" s="1116"/>
      <c r="O267" s="1117"/>
      <c r="P267" s="1118"/>
      <c r="Q267" s="1119"/>
      <c r="R267" s="964"/>
      <c r="S267" s="1135"/>
      <c r="T267" s="1136"/>
      <c r="U267" s="1119"/>
      <c r="V267" s="965"/>
      <c r="W267" s="544"/>
      <c r="X267" s="963"/>
      <c r="Y267" s="1128"/>
      <c r="Z267" s="1149"/>
      <c r="AA267" s="503"/>
      <c r="AB267" s="504"/>
      <c r="AC267" s="504"/>
      <c r="AD267" s="504"/>
      <c r="AE267" s="487"/>
      <c r="AF267" s="487"/>
      <c r="AG267" s="487"/>
      <c r="AH267" s="487"/>
      <c r="AI267" s="487"/>
      <c r="AJ267" s="487"/>
    </row>
    <row r="268" spans="1:36" s="1" customFormat="1" ht="73.5" customHeight="1" x14ac:dyDescent="0.2">
      <c r="A268" s="1077"/>
      <c r="B268" s="1081" t="s">
        <v>1150</v>
      </c>
      <c r="C268" s="1078" t="s">
        <v>1081</v>
      </c>
      <c r="D268" s="26"/>
      <c r="E268" s="1086" t="s">
        <v>1082</v>
      </c>
      <c r="F268" s="1087">
        <v>0</v>
      </c>
      <c r="G268" s="1088">
        <v>1</v>
      </c>
      <c r="H268" s="961"/>
      <c r="I268" s="1102" t="s">
        <v>1143</v>
      </c>
      <c r="J268" s="953"/>
      <c r="K268" s="56"/>
      <c r="L268" s="57"/>
      <c r="M268" s="962"/>
      <c r="N268" s="1127">
        <v>30000</v>
      </c>
      <c r="O268" s="1113"/>
      <c r="P268" s="1114"/>
      <c r="Q268" s="1115"/>
      <c r="R268" s="964"/>
      <c r="S268" s="1133"/>
      <c r="T268" s="1134"/>
      <c r="U268" s="1115"/>
      <c r="V268" s="965"/>
      <c r="W268" s="544"/>
      <c r="X268" s="963"/>
      <c r="Y268" s="1125"/>
      <c r="Z268" s="1149"/>
      <c r="AA268" s="503"/>
      <c r="AB268" s="504"/>
      <c r="AC268" s="504"/>
      <c r="AD268" s="504"/>
      <c r="AE268" s="487"/>
      <c r="AF268" s="487"/>
      <c r="AG268" s="487"/>
      <c r="AH268" s="487"/>
      <c r="AI268" s="487"/>
      <c r="AJ268" s="487"/>
    </row>
    <row r="269" spans="1:36" s="1" customFormat="1" ht="33" customHeight="1" x14ac:dyDescent="0.2">
      <c r="A269" s="1077"/>
      <c r="B269" s="1079" t="s">
        <v>992</v>
      </c>
      <c r="C269" s="1080" t="s">
        <v>1013</v>
      </c>
      <c r="D269" s="26"/>
      <c r="E269" s="1089" t="s">
        <v>1014</v>
      </c>
      <c r="F269" s="1090">
        <v>0</v>
      </c>
      <c r="G269" s="1091">
        <v>1</v>
      </c>
      <c r="H269" s="961"/>
      <c r="I269" s="1104"/>
      <c r="J269" s="953"/>
      <c r="K269" s="56"/>
      <c r="L269" s="57"/>
      <c r="M269" s="962"/>
      <c r="N269" s="1116"/>
      <c r="O269" s="1117"/>
      <c r="P269" s="1118"/>
      <c r="Q269" s="1119"/>
      <c r="R269" s="964"/>
      <c r="S269" s="1135"/>
      <c r="T269" s="1136"/>
      <c r="U269" s="1119"/>
      <c r="V269" s="965"/>
      <c r="W269" s="544"/>
      <c r="X269" s="963"/>
      <c r="Y269" s="1128"/>
      <c r="Z269" s="1149"/>
      <c r="AA269" s="503"/>
      <c r="AB269" s="504"/>
      <c r="AC269" s="504"/>
      <c r="AD269" s="504"/>
      <c r="AE269" s="487"/>
      <c r="AF269" s="487"/>
      <c r="AG269" s="487"/>
      <c r="AH269" s="487"/>
      <c r="AI269" s="487"/>
      <c r="AJ269" s="487"/>
    </row>
    <row r="270" spans="1:36" s="1" customFormat="1" ht="54" customHeight="1" x14ac:dyDescent="0.2">
      <c r="A270" s="1077"/>
      <c r="B270" s="1081" t="s">
        <v>1150</v>
      </c>
      <c r="C270" s="1078" t="s">
        <v>1083</v>
      </c>
      <c r="D270" s="955"/>
      <c r="E270" s="1086" t="s">
        <v>1084</v>
      </c>
      <c r="F270" s="1087">
        <v>0</v>
      </c>
      <c r="G270" s="1088">
        <v>1</v>
      </c>
      <c r="H270" s="996"/>
      <c r="I270" s="1102" t="s">
        <v>1143</v>
      </c>
      <c r="J270" s="1003">
        <v>45000000</v>
      </c>
      <c r="K270" s="956"/>
      <c r="L270" s="957"/>
      <c r="M270" s="992"/>
      <c r="N270" s="1127">
        <v>45000</v>
      </c>
      <c r="O270" s="1113"/>
      <c r="P270" s="1114"/>
      <c r="Q270" s="1115"/>
      <c r="R270" s="958"/>
      <c r="S270" s="1133"/>
      <c r="T270" s="1134"/>
      <c r="U270" s="1115"/>
      <c r="V270" s="958"/>
      <c r="W270" s="958"/>
      <c r="X270" s="958"/>
      <c r="Y270" s="1125"/>
      <c r="Z270" s="1150" t="s">
        <v>1153</v>
      </c>
      <c r="AA270" s="959"/>
      <c r="AB270" s="769"/>
      <c r="AC270" s="769"/>
      <c r="AD270" s="769"/>
    </row>
    <row r="271" spans="1:36" s="1" customFormat="1" ht="54" customHeight="1" x14ac:dyDescent="0.2">
      <c r="A271" s="1077"/>
      <c r="B271" s="1079" t="s">
        <v>992</v>
      </c>
      <c r="C271" s="1080" t="s">
        <v>1015</v>
      </c>
      <c r="D271" s="1002" t="s">
        <v>1016</v>
      </c>
      <c r="E271" s="1094" t="s">
        <v>1026</v>
      </c>
      <c r="F271" s="1090">
        <v>0</v>
      </c>
      <c r="G271" s="1091">
        <v>0</v>
      </c>
      <c r="H271" s="997"/>
      <c r="I271" s="1104"/>
      <c r="J271" s="949"/>
      <c r="K271" s="950"/>
      <c r="L271" s="951"/>
      <c r="M271" s="993"/>
      <c r="N271" s="1116"/>
      <c r="O271" s="1117"/>
      <c r="P271" s="1120"/>
      <c r="Q271" s="1121"/>
      <c r="S271" s="1137"/>
      <c r="T271" s="1138"/>
      <c r="U271" s="1121"/>
      <c r="Y271" s="1137"/>
      <c r="Z271" s="1150"/>
    </row>
    <row r="272" spans="1:36" s="1" customFormat="1" ht="54" customHeight="1" x14ac:dyDescent="0.2">
      <c r="A272" s="1077"/>
      <c r="B272" s="1164" t="s">
        <v>1150</v>
      </c>
      <c r="C272" s="1078" t="s">
        <v>1086</v>
      </c>
      <c r="D272" s="1002"/>
      <c r="E272" s="1086" t="s">
        <v>1087</v>
      </c>
      <c r="F272" s="1087">
        <v>1</v>
      </c>
      <c r="G272" s="1088">
        <v>1</v>
      </c>
      <c r="H272" s="997"/>
      <c r="I272" s="1169" t="s">
        <v>1143</v>
      </c>
      <c r="J272" s="949"/>
      <c r="K272" s="950"/>
      <c r="L272" s="951"/>
      <c r="M272" s="993"/>
      <c r="N272" s="1127">
        <v>30000</v>
      </c>
      <c r="O272" s="1113"/>
      <c r="P272" s="1122"/>
      <c r="Q272" s="1123"/>
      <c r="S272" s="1139"/>
      <c r="T272" s="1140"/>
      <c r="U272" s="1123"/>
      <c r="Y272" s="1139"/>
      <c r="Z272" s="1150"/>
    </row>
    <row r="273" spans="1:26" s="1" customFormat="1" ht="57" customHeight="1" x14ac:dyDescent="0.2">
      <c r="A273" s="1077"/>
      <c r="B273" s="1164"/>
      <c r="C273" s="1078" t="s">
        <v>1088</v>
      </c>
      <c r="D273" s="1002"/>
      <c r="E273" s="1086" t="s">
        <v>1089</v>
      </c>
      <c r="F273" s="1087" t="s">
        <v>1090</v>
      </c>
      <c r="G273" s="1088" t="s">
        <v>1091</v>
      </c>
      <c r="H273" s="997"/>
      <c r="I273" s="1169"/>
      <c r="J273" s="949"/>
      <c r="K273" s="950"/>
      <c r="L273" s="951"/>
      <c r="M273" s="993"/>
      <c r="N273" s="1127">
        <v>40000</v>
      </c>
      <c r="O273" s="1113"/>
      <c r="P273" s="1122"/>
      <c r="Q273" s="1123"/>
      <c r="S273" s="1139"/>
      <c r="T273" s="1140"/>
      <c r="U273" s="1123"/>
      <c r="Y273" s="1139"/>
      <c r="Z273" s="1150"/>
    </row>
    <row r="274" spans="1:26" s="1" customFormat="1" ht="57" x14ac:dyDescent="0.2">
      <c r="A274" s="1077"/>
      <c r="B274" s="1164"/>
      <c r="C274" s="1078" t="s">
        <v>1092</v>
      </c>
      <c r="D274" s="1002"/>
      <c r="E274" s="1086" t="s">
        <v>1093</v>
      </c>
      <c r="F274" s="1087">
        <v>1</v>
      </c>
      <c r="G274" s="1088">
        <v>4</v>
      </c>
      <c r="H274" s="997"/>
      <c r="I274" s="1169"/>
      <c r="J274" s="949"/>
      <c r="K274" s="950"/>
      <c r="L274" s="951"/>
      <c r="M274" s="993"/>
      <c r="N274" s="1127">
        <v>25000</v>
      </c>
      <c r="O274" s="1113"/>
      <c r="P274" s="1122"/>
      <c r="Q274" s="1123"/>
      <c r="S274" s="1139"/>
      <c r="T274" s="1140"/>
      <c r="U274" s="1123"/>
      <c r="Y274" s="1139"/>
      <c r="Z274" s="1150"/>
    </row>
    <row r="275" spans="1:26" s="1" customFormat="1" ht="33" customHeight="1" x14ac:dyDescent="0.2">
      <c r="A275" s="1077"/>
      <c r="B275" s="1079" t="s">
        <v>992</v>
      </c>
      <c r="C275" s="1080" t="s">
        <v>1017</v>
      </c>
      <c r="D275" s="1002" t="s">
        <v>1018</v>
      </c>
      <c r="E275" s="1095" t="s">
        <v>1018</v>
      </c>
      <c r="F275" s="1092" t="s">
        <v>1019</v>
      </c>
      <c r="G275" s="1093" t="s">
        <v>1019</v>
      </c>
      <c r="H275" s="997"/>
      <c r="I275" s="1105"/>
      <c r="J275" s="949"/>
      <c r="K275" s="950"/>
      <c r="L275" s="951"/>
      <c r="M275" s="993"/>
      <c r="N275" s="1116"/>
      <c r="O275" s="1117"/>
      <c r="P275" s="1120"/>
      <c r="Q275" s="1121"/>
      <c r="S275" s="1137"/>
      <c r="T275" s="1138"/>
      <c r="U275" s="1121"/>
      <c r="Y275" s="1137"/>
      <c r="Z275" s="1150"/>
    </row>
    <row r="276" spans="1:26" s="1" customFormat="1" ht="57" x14ac:dyDescent="0.2">
      <c r="A276" s="1077"/>
      <c r="B276" s="1081" t="s">
        <v>1150</v>
      </c>
      <c r="C276" s="1078" t="s">
        <v>1094</v>
      </c>
      <c r="D276" s="1002"/>
      <c r="E276" s="1086" t="s">
        <v>1075</v>
      </c>
      <c r="F276" s="1087">
        <v>0</v>
      </c>
      <c r="G276" s="1088">
        <v>1</v>
      </c>
      <c r="H276" s="997"/>
      <c r="I276" s="1106" t="s">
        <v>1143</v>
      </c>
      <c r="J276" s="1003">
        <v>40000000</v>
      </c>
      <c r="K276" s="950"/>
      <c r="L276" s="951"/>
      <c r="M276" s="993"/>
      <c r="N276" s="1127">
        <v>40000</v>
      </c>
      <c r="O276" s="1113"/>
      <c r="P276" s="1122"/>
      <c r="Q276" s="1123"/>
      <c r="S276" s="1139"/>
      <c r="T276" s="1140"/>
      <c r="U276" s="1123"/>
      <c r="Y276" s="1139"/>
      <c r="Z276" s="1150"/>
    </row>
    <row r="277" spans="1:26" s="1" customFormat="1" ht="33" customHeight="1" x14ac:dyDescent="0.2">
      <c r="A277" s="1077"/>
      <c r="B277" s="1079" t="s">
        <v>992</v>
      </c>
      <c r="C277" s="1080" t="s">
        <v>1020</v>
      </c>
      <c r="D277" s="1002" t="s">
        <v>1021</v>
      </c>
      <c r="E277" s="1095" t="s">
        <v>1144</v>
      </c>
      <c r="F277" s="1090">
        <v>0</v>
      </c>
      <c r="G277" s="1091">
        <v>0</v>
      </c>
      <c r="H277" s="997"/>
      <c r="I277" s="1105"/>
      <c r="J277" s="949"/>
      <c r="K277" s="950"/>
      <c r="L277" s="951"/>
      <c r="M277" s="993"/>
      <c r="N277" s="1124"/>
      <c r="O277" s="1117"/>
      <c r="P277" s="1120"/>
      <c r="Q277" s="1121"/>
      <c r="S277" s="1137"/>
      <c r="T277" s="1138"/>
      <c r="U277" s="1121"/>
      <c r="Y277" s="1137"/>
      <c r="Z277" s="1150"/>
    </row>
    <row r="278" spans="1:26" s="1" customFormat="1" ht="51.75" customHeight="1" x14ac:dyDescent="0.2">
      <c r="A278" s="1077"/>
      <c r="B278" s="1081" t="s">
        <v>1150</v>
      </c>
      <c r="C278" s="1078" t="s">
        <v>1085</v>
      </c>
      <c r="D278" s="952"/>
      <c r="E278" s="1086" t="s">
        <v>1075</v>
      </c>
      <c r="F278" s="1087">
        <v>0</v>
      </c>
      <c r="G278" s="1088">
        <v>1</v>
      </c>
      <c r="H278" s="997"/>
      <c r="I278" s="1106" t="s">
        <v>1143</v>
      </c>
      <c r="J278" s="949"/>
      <c r="K278" s="950"/>
      <c r="L278" s="951"/>
      <c r="M278" s="993"/>
      <c r="N278" s="1726">
        <v>55062</v>
      </c>
      <c r="O278" s="1113"/>
      <c r="P278" s="1122"/>
      <c r="Q278" s="1123"/>
      <c r="S278" s="1139"/>
      <c r="T278" s="1140"/>
      <c r="U278" s="1123"/>
      <c r="Y278" s="1139"/>
      <c r="Z278" s="1150"/>
    </row>
    <row r="279" spans="1:26" s="1" customFormat="1" ht="33" customHeight="1" x14ac:dyDescent="0.2">
      <c r="A279" s="1077"/>
      <c r="B279" s="1079" t="s">
        <v>992</v>
      </c>
      <c r="C279" s="1080" t="s">
        <v>1022</v>
      </c>
      <c r="D279" s="952"/>
      <c r="E279" s="1095" t="s">
        <v>1023</v>
      </c>
      <c r="F279" s="1092" t="s">
        <v>1024</v>
      </c>
      <c r="G279" s="1093" t="s">
        <v>1025</v>
      </c>
      <c r="H279" s="997"/>
      <c r="I279" s="1105"/>
      <c r="J279" s="949"/>
      <c r="K279" s="950"/>
      <c r="L279" s="951"/>
      <c r="M279" s="993"/>
      <c r="N279" s="1116"/>
      <c r="O279" s="1117"/>
      <c r="P279" s="1120"/>
      <c r="Q279" s="1121"/>
      <c r="S279" s="1137"/>
      <c r="T279" s="1138"/>
      <c r="U279" s="1121"/>
      <c r="Y279" s="1137"/>
      <c r="Z279" s="1150"/>
    </row>
    <row r="280" spans="1:26" s="1" customFormat="1" ht="51.75" customHeight="1" x14ac:dyDescent="0.2">
      <c r="A280" s="1077"/>
      <c r="B280" s="1081" t="s">
        <v>1150</v>
      </c>
      <c r="C280" s="1078" t="s">
        <v>1095</v>
      </c>
      <c r="D280" s="952"/>
      <c r="E280" s="1086" t="s">
        <v>1075</v>
      </c>
      <c r="F280" s="1087">
        <v>1</v>
      </c>
      <c r="G280" s="1088">
        <v>1</v>
      </c>
      <c r="H280" s="997"/>
      <c r="I280" s="1106" t="s">
        <v>1143</v>
      </c>
      <c r="J280" s="949"/>
      <c r="K280" s="950"/>
      <c r="L280" s="951"/>
      <c r="M280" s="993"/>
      <c r="N280" s="1127">
        <v>25000</v>
      </c>
      <c r="O280" s="1113"/>
      <c r="P280" s="1122"/>
      <c r="Q280" s="1123"/>
      <c r="S280" s="1139"/>
      <c r="T280" s="1140"/>
      <c r="U280" s="1123"/>
      <c r="Y280" s="1139"/>
      <c r="Z280" s="1150"/>
    </row>
    <row r="281" spans="1:26" s="1" customFormat="1" ht="33" customHeight="1" x14ac:dyDescent="0.2">
      <c r="A281" s="1077"/>
      <c r="B281" s="1079" t="s">
        <v>992</v>
      </c>
      <c r="C281" s="1080" t="s">
        <v>1027</v>
      </c>
      <c r="D281" s="952"/>
      <c r="E281" s="1095" t="s">
        <v>1028</v>
      </c>
      <c r="F281" s="1092" t="s">
        <v>1029</v>
      </c>
      <c r="G281" s="1096" t="s">
        <v>1030</v>
      </c>
      <c r="H281" s="997"/>
      <c r="I281" s="1105"/>
      <c r="J281" s="949"/>
      <c r="K281" s="950"/>
      <c r="L281" s="951"/>
      <c r="M281" s="993"/>
      <c r="N281" s="1116"/>
      <c r="O281" s="1117"/>
      <c r="P281" s="1120"/>
      <c r="Q281" s="1121"/>
      <c r="S281" s="1137"/>
      <c r="T281" s="1138"/>
      <c r="U281" s="1121"/>
      <c r="Y281" s="1137"/>
      <c r="Z281" s="1150"/>
    </row>
    <row r="282" spans="1:26" s="1" customFormat="1" ht="36" x14ac:dyDescent="0.2">
      <c r="A282" s="1077"/>
      <c r="B282" s="1081" t="s">
        <v>1150</v>
      </c>
      <c r="C282" s="1078" t="s">
        <v>1096</v>
      </c>
      <c r="D282" s="952"/>
      <c r="E282" s="1086" t="s">
        <v>1097</v>
      </c>
      <c r="F282" s="1087">
        <v>0</v>
      </c>
      <c r="G282" s="1088">
        <v>1</v>
      </c>
      <c r="H282" s="997"/>
      <c r="I282" s="1106" t="s">
        <v>1143</v>
      </c>
      <c r="J282" s="1003">
        <v>59000000</v>
      </c>
      <c r="K282" s="950"/>
      <c r="L282" s="951"/>
      <c r="M282" s="993"/>
      <c r="N282" s="1127">
        <v>52000</v>
      </c>
      <c r="O282" s="1113"/>
      <c r="P282" s="1122"/>
      <c r="Q282" s="1123"/>
      <c r="S282" s="1139"/>
      <c r="T282" s="1140"/>
      <c r="U282" s="1123"/>
      <c r="Y282" s="1139"/>
      <c r="Z282" s="1150"/>
    </row>
    <row r="283" spans="1:26" s="1" customFormat="1" ht="33" customHeight="1" x14ac:dyDescent="0.2">
      <c r="A283" s="1077"/>
      <c r="B283" s="1079" t="s">
        <v>992</v>
      </c>
      <c r="C283" s="1080" t="s">
        <v>1031</v>
      </c>
      <c r="D283" s="952"/>
      <c r="E283" s="1094" t="s">
        <v>1032</v>
      </c>
      <c r="F283" s="1092" t="s">
        <v>1033</v>
      </c>
      <c r="G283" s="1096" t="s">
        <v>1034</v>
      </c>
      <c r="H283" s="997"/>
      <c r="I283" s="1105"/>
      <c r="J283" s="949"/>
      <c r="K283" s="950"/>
      <c r="L283" s="951"/>
      <c r="M283" s="993"/>
      <c r="N283" s="1116"/>
      <c r="O283" s="1117"/>
      <c r="P283" s="1120"/>
      <c r="Q283" s="1121"/>
      <c r="S283" s="1137"/>
      <c r="T283" s="1138"/>
      <c r="U283" s="1121"/>
      <c r="Y283" s="1137"/>
      <c r="Z283" s="1150"/>
    </row>
    <row r="284" spans="1:26" s="1" customFormat="1" ht="71.25" x14ac:dyDescent="0.2">
      <c r="A284" s="1077"/>
      <c r="B284" s="1081" t="s">
        <v>1150</v>
      </c>
      <c r="C284" s="1078" t="s">
        <v>1098</v>
      </c>
      <c r="D284" s="952"/>
      <c r="E284" s="1086" t="s">
        <v>1099</v>
      </c>
      <c r="F284" s="1087" t="s">
        <v>1100</v>
      </c>
      <c r="G284" s="1088">
        <v>0.65</v>
      </c>
      <c r="H284" s="997"/>
      <c r="I284" s="1106" t="s">
        <v>1143</v>
      </c>
      <c r="J284" s="1003">
        <v>70000000</v>
      </c>
      <c r="K284" s="950"/>
      <c r="L284" s="951"/>
      <c r="M284" s="993"/>
      <c r="N284" s="1127">
        <v>70000</v>
      </c>
      <c r="O284" s="1113"/>
      <c r="P284" s="1122"/>
      <c r="Q284" s="1123"/>
      <c r="S284" s="1139"/>
      <c r="T284" s="1140"/>
      <c r="U284" s="1123"/>
      <c r="Y284" s="1139"/>
      <c r="Z284" s="1150"/>
    </row>
    <row r="285" spans="1:26" s="1" customFormat="1" ht="33" customHeight="1" x14ac:dyDescent="0.2">
      <c r="A285" s="1077"/>
      <c r="B285" s="1079" t="s">
        <v>992</v>
      </c>
      <c r="C285" s="1080" t="s">
        <v>1035</v>
      </c>
      <c r="D285" s="952"/>
      <c r="E285" s="1094" t="s">
        <v>1036</v>
      </c>
      <c r="F285" s="1090" t="s">
        <v>1037</v>
      </c>
      <c r="G285" s="1097" t="s">
        <v>1038</v>
      </c>
      <c r="H285" s="997"/>
      <c r="I285" s="1105"/>
      <c r="J285" s="949"/>
      <c r="K285" s="950"/>
      <c r="L285" s="951"/>
      <c r="M285" s="993"/>
      <c r="N285" s="1116"/>
      <c r="O285" s="1117"/>
      <c r="P285" s="1120"/>
      <c r="Q285" s="1121"/>
      <c r="S285" s="1137"/>
      <c r="T285" s="1138"/>
      <c r="U285" s="1121"/>
      <c r="Y285" s="1137"/>
      <c r="Z285" s="1150"/>
    </row>
    <row r="286" spans="1:26" s="1" customFormat="1" ht="65.25" customHeight="1" x14ac:dyDescent="0.2">
      <c r="A286" s="1077"/>
      <c r="B286" s="1081" t="s">
        <v>1150</v>
      </c>
      <c r="C286" s="1078" t="s">
        <v>1101</v>
      </c>
      <c r="D286" s="952"/>
      <c r="E286" s="1086" t="s">
        <v>1102</v>
      </c>
      <c r="F286" s="1087">
        <v>0</v>
      </c>
      <c r="G286" s="1088">
        <v>0.8</v>
      </c>
      <c r="H286" s="997"/>
      <c r="I286" s="1106" t="s">
        <v>1143</v>
      </c>
      <c r="J286" s="949"/>
      <c r="K286" s="950"/>
      <c r="L286" s="951"/>
      <c r="M286" s="993"/>
      <c r="N286" s="1127">
        <v>20000</v>
      </c>
      <c r="O286" s="1113"/>
      <c r="P286" s="1122"/>
      <c r="Q286" s="1123"/>
      <c r="S286" s="1139"/>
      <c r="T286" s="1140"/>
      <c r="U286" s="1123"/>
      <c r="Y286" s="1139"/>
      <c r="Z286" s="1150" t="s">
        <v>1153</v>
      </c>
    </row>
    <row r="287" spans="1:26" s="1" customFormat="1" ht="33" customHeight="1" x14ac:dyDescent="0.2">
      <c r="A287" s="1077"/>
      <c r="B287" s="1079" t="s">
        <v>992</v>
      </c>
      <c r="C287" s="1080" t="s">
        <v>1039</v>
      </c>
      <c r="D287" s="952"/>
      <c r="E287" s="1094" t="s">
        <v>1040</v>
      </c>
      <c r="F287" s="1092" t="s">
        <v>1041</v>
      </c>
      <c r="G287" s="1097" t="s">
        <v>1042</v>
      </c>
      <c r="H287" s="997"/>
      <c r="I287" s="1105"/>
      <c r="J287" s="949"/>
      <c r="K287" s="950"/>
      <c r="L287" s="951"/>
      <c r="M287" s="993"/>
      <c r="N287" s="1116"/>
      <c r="O287" s="1117"/>
      <c r="P287" s="1120"/>
      <c r="Q287" s="1121"/>
      <c r="S287" s="1137"/>
      <c r="T287" s="1138"/>
      <c r="U287" s="1121"/>
      <c r="Y287" s="1137"/>
      <c r="Z287" s="1150"/>
    </row>
    <row r="288" spans="1:26" s="1" customFormat="1" ht="71.25" x14ac:dyDescent="0.2">
      <c r="A288" s="1077"/>
      <c r="B288" s="1081" t="s">
        <v>1150</v>
      </c>
      <c r="C288" s="1078" t="s">
        <v>1103</v>
      </c>
      <c r="D288" s="952"/>
      <c r="E288" s="1086" t="s">
        <v>1075</v>
      </c>
      <c r="F288" s="1087">
        <v>0</v>
      </c>
      <c r="G288" s="1088">
        <v>1</v>
      </c>
      <c r="H288" s="997"/>
      <c r="I288" s="1106" t="s">
        <v>1143</v>
      </c>
      <c r="J288" s="949"/>
      <c r="K288" s="950"/>
      <c r="L288" s="951"/>
      <c r="M288" s="993"/>
      <c r="N288" s="1127">
        <v>43636</v>
      </c>
      <c r="O288" s="1113"/>
      <c r="P288" s="1122"/>
      <c r="Q288" s="1123"/>
      <c r="S288" s="1139"/>
      <c r="T288" s="1140"/>
      <c r="U288" s="1123"/>
      <c r="Y288" s="1139"/>
      <c r="Z288" s="1150"/>
    </row>
    <row r="289" spans="1:36" s="1" customFormat="1" ht="51" customHeight="1" x14ac:dyDescent="0.2">
      <c r="A289" s="1077"/>
      <c r="B289" s="1079" t="s">
        <v>992</v>
      </c>
      <c r="C289" s="1080" t="s">
        <v>1043</v>
      </c>
      <c r="D289" s="952"/>
      <c r="E289" s="1095" t="s">
        <v>1044</v>
      </c>
      <c r="F289" s="1092" t="s">
        <v>1045</v>
      </c>
      <c r="G289" s="1097" t="s">
        <v>1046</v>
      </c>
      <c r="H289" s="997"/>
      <c r="I289" s="1105"/>
      <c r="J289" s="949"/>
      <c r="K289" s="950"/>
      <c r="L289" s="951"/>
      <c r="M289" s="993"/>
      <c r="N289" s="1116"/>
      <c r="O289" s="1117"/>
      <c r="P289" s="1120"/>
      <c r="Q289" s="1121"/>
      <c r="S289" s="1137"/>
      <c r="T289" s="1138"/>
      <c r="U289" s="1121"/>
      <c r="Y289" s="1137"/>
      <c r="Z289" s="1150"/>
    </row>
    <row r="290" spans="1:36" s="1" customFormat="1" ht="90.75" customHeight="1" x14ac:dyDescent="0.2">
      <c r="A290" s="1077"/>
      <c r="B290" s="1081" t="s">
        <v>1150</v>
      </c>
      <c r="C290" s="1078" t="s">
        <v>1145</v>
      </c>
      <c r="D290" s="952"/>
      <c r="E290" s="1086" t="s">
        <v>1104</v>
      </c>
      <c r="F290" s="1087">
        <v>1</v>
      </c>
      <c r="G290" s="1088">
        <v>1</v>
      </c>
      <c r="H290" s="997"/>
      <c r="I290" s="1106" t="s">
        <v>1142</v>
      </c>
      <c r="J290" s="949"/>
      <c r="K290" s="950"/>
      <c r="L290" s="951"/>
      <c r="M290" s="993"/>
      <c r="N290" s="1127">
        <v>55000</v>
      </c>
      <c r="O290" s="1113"/>
      <c r="P290" s="1122"/>
      <c r="Q290" s="1123"/>
      <c r="S290" s="1139"/>
      <c r="T290" s="1140"/>
      <c r="U290" s="1123"/>
      <c r="Y290" s="1139"/>
      <c r="Z290" s="1150"/>
    </row>
    <row r="291" spans="1:36" s="1" customFormat="1" ht="33" customHeight="1" x14ac:dyDescent="0.2">
      <c r="A291" s="1077"/>
      <c r="B291" s="1079" t="s">
        <v>992</v>
      </c>
      <c r="C291" s="1080" t="s">
        <v>1047</v>
      </c>
      <c r="D291" s="26"/>
      <c r="E291" s="1095" t="s">
        <v>1048</v>
      </c>
      <c r="F291" s="1090">
        <v>0</v>
      </c>
      <c r="G291" s="1098">
        <v>0</v>
      </c>
      <c r="H291" s="961"/>
      <c r="I291" s="1105"/>
      <c r="J291" s="953"/>
      <c r="K291" s="56"/>
      <c r="L291" s="57"/>
      <c r="M291" s="962"/>
      <c r="N291" s="1116"/>
      <c r="O291" s="1117"/>
      <c r="P291" s="1118"/>
      <c r="Q291" s="1119"/>
      <c r="R291" s="964"/>
      <c r="S291" s="1135"/>
      <c r="T291" s="1136"/>
      <c r="U291" s="1119"/>
      <c r="V291" s="965"/>
      <c r="W291" s="544"/>
      <c r="X291" s="963"/>
      <c r="Y291" s="1128"/>
      <c r="Z291" s="1150"/>
      <c r="AA291" s="503"/>
      <c r="AB291" s="504"/>
      <c r="AC291" s="504"/>
      <c r="AD291" s="504"/>
      <c r="AE291" s="487"/>
      <c r="AF291" s="487"/>
      <c r="AG291" s="487"/>
      <c r="AH291" s="487"/>
      <c r="AI291" s="487"/>
      <c r="AJ291" s="487"/>
    </row>
    <row r="292" spans="1:36" s="1" customFormat="1" ht="84" x14ac:dyDescent="0.2">
      <c r="A292" s="1077"/>
      <c r="B292" s="1164" t="s">
        <v>1150</v>
      </c>
      <c r="C292" s="1177" t="s">
        <v>1105</v>
      </c>
      <c r="D292" s="26"/>
      <c r="E292" s="1175" t="s">
        <v>1075</v>
      </c>
      <c r="F292" s="1165">
        <v>1</v>
      </c>
      <c r="G292" s="1166">
        <v>1</v>
      </c>
      <c r="H292" s="961"/>
      <c r="I292" s="1106" t="s">
        <v>1142</v>
      </c>
      <c r="J292" s="953"/>
      <c r="K292" s="56"/>
      <c r="L292" s="57"/>
      <c r="M292" s="962"/>
      <c r="N292" s="1725">
        <v>64216</v>
      </c>
      <c r="O292" s="1113"/>
      <c r="P292" s="1114"/>
      <c r="Q292" s="1115"/>
      <c r="R292" s="964"/>
      <c r="S292" s="1133"/>
      <c r="T292" s="1134"/>
      <c r="U292" s="1115"/>
      <c r="V292" s="965"/>
      <c r="W292" s="544"/>
      <c r="X292" s="963"/>
      <c r="Y292" s="1125"/>
      <c r="Z292" s="1150"/>
      <c r="AA292" s="503"/>
      <c r="AB292" s="504"/>
      <c r="AC292" s="504"/>
      <c r="AD292" s="504"/>
      <c r="AE292" s="487"/>
      <c r="AF292" s="487"/>
      <c r="AG292" s="487"/>
      <c r="AH292" s="487"/>
      <c r="AI292" s="487"/>
      <c r="AJ292" s="487"/>
    </row>
    <row r="293" spans="1:36" s="1" customFormat="1" ht="39.75" customHeight="1" x14ac:dyDescent="0.2">
      <c r="A293" s="1077"/>
      <c r="B293" s="1164"/>
      <c r="C293" s="1177"/>
      <c r="D293" s="26"/>
      <c r="E293" s="1175"/>
      <c r="F293" s="1165"/>
      <c r="G293" s="1166"/>
      <c r="H293" s="961"/>
      <c r="I293" s="1106" t="s">
        <v>1143</v>
      </c>
      <c r="J293" s="953"/>
      <c r="K293" s="56"/>
      <c r="L293" s="57"/>
      <c r="M293" s="962"/>
      <c r="N293" s="1725"/>
      <c r="O293" s="1113"/>
      <c r="P293" s="1114"/>
      <c r="Q293" s="1115"/>
      <c r="R293" s="964"/>
      <c r="S293" s="1133"/>
      <c r="T293" s="1134"/>
      <c r="U293" s="1115"/>
      <c r="V293" s="965"/>
      <c r="W293" s="544"/>
      <c r="X293" s="963"/>
      <c r="Y293" s="1125"/>
      <c r="Z293" s="1150"/>
      <c r="AA293" s="503"/>
      <c r="AB293" s="504"/>
      <c r="AC293" s="504"/>
      <c r="AD293" s="504"/>
      <c r="AE293" s="487"/>
      <c r="AF293" s="487"/>
      <c r="AG293" s="487"/>
      <c r="AH293" s="487"/>
      <c r="AI293" s="487"/>
      <c r="AJ293" s="487"/>
    </row>
    <row r="294" spans="1:36" s="1" customFormat="1" ht="33" customHeight="1" x14ac:dyDescent="0.2">
      <c r="A294" s="1077"/>
      <c r="B294" s="1079" t="s">
        <v>992</v>
      </c>
      <c r="C294" s="1080" t="s">
        <v>1049</v>
      </c>
      <c r="D294" s="26"/>
      <c r="E294" s="1095" t="s">
        <v>1050</v>
      </c>
      <c r="F294" s="1090">
        <v>0</v>
      </c>
      <c r="G294" s="1098">
        <v>0</v>
      </c>
      <c r="H294" s="961"/>
      <c r="I294" s="1105"/>
      <c r="J294" s="953"/>
      <c r="K294" s="56"/>
      <c r="L294" s="57"/>
      <c r="M294" s="962"/>
      <c r="N294" s="1116"/>
      <c r="O294" s="1117"/>
      <c r="P294" s="1118"/>
      <c r="Q294" s="1119"/>
      <c r="R294" s="964"/>
      <c r="S294" s="1135"/>
      <c r="T294" s="1136"/>
      <c r="U294" s="1119"/>
      <c r="V294" s="965"/>
      <c r="W294" s="544"/>
      <c r="X294" s="963"/>
      <c r="Y294" s="1128"/>
      <c r="Z294" s="1150"/>
      <c r="AA294" s="503"/>
      <c r="AB294" s="504"/>
      <c r="AC294" s="504"/>
      <c r="AD294" s="504"/>
      <c r="AE294" s="487"/>
      <c r="AF294" s="487"/>
      <c r="AG294" s="487"/>
      <c r="AH294" s="487"/>
      <c r="AI294" s="487"/>
      <c r="AJ294" s="487"/>
    </row>
    <row r="295" spans="1:36" s="1" customFormat="1" ht="36" x14ac:dyDescent="0.2">
      <c r="A295" s="1077"/>
      <c r="B295" s="1081" t="s">
        <v>1150</v>
      </c>
      <c r="C295" s="1078" t="s">
        <v>1106</v>
      </c>
      <c r="D295" s="26"/>
      <c r="E295" s="1086" t="s">
        <v>1075</v>
      </c>
      <c r="F295" s="1087">
        <v>0</v>
      </c>
      <c r="G295" s="1088">
        <v>1</v>
      </c>
      <c r="H295" s="961"/>
      <c r="I295" s="1106" t="s">
        <v>1143</v>
      </c>
      <c r="J295" s="953"/>
      <c r="K295" s="56"/>
      <c r="L295" s="57"/>
      <c r="M295" s="962"/>
      <c r="N295" s="1127">
        <v>20000</v>
      </c>
      <c r="O295" s="1113"/>
      <c r="P295" s="1114"/>
      <c r="Q295" s="1115"/>
      <c r="R295" s="964"/>
      <c r="S295" s="1133"/>
      <c r="T295" s="1134"/>
      <c r="U295" s="1115"/>
      <c r="V295" s="965"/>
      <c r="W295" s="544"/>
      <c r="X295" s="963"/>
      <c r="Y295" s="1125"/>
      <c r="Z295" s="1150"/>
      <c r="AA295" s="503"/>
      <c r="AB295" s="504"/>
      <c r="AC295" s="504"/>
      <c r="AD295" s="504"/>
      <c r="AE295" s="487"/>
      <c r="AF295" s="487"/>
      <c r="AG295" s="487"/>
      <c r="AH295" s="487"/>
      <c r="AI295" s="487"/>
      <c r="AJ295" s="487"/>
    </row>
    <row r="296" spans="1:36" s="1" customFormat="1" ht="51" customHeight="1" x14ac:dyDescent="0.2">
      <c r="A296" s="1077"/>
      <c r="B296" s="1079" t="s">
        <v>992</v>
      </c>
      <c r="C296" s="1080" t="s">
        <v>1051</v>
      </c>
      <c r="D296" s="26"/>
      <c r="E296" s="1089" t="s">
        <v>1052</v>
      </c>
      <c r="F296" s="1090">
        <v>0</v>
      </c>
      <c r="G296" s="1098">
        <v>1</v>
      </c>
      <c r="H296" s="961"/>
      <c r="I296" s="1105"/>
      <c r="J296" s="953"/>
      <c r="K296" s="56"/>
      <c r="L296" s="57"/>
      <c r="M296" s="962"/>
      <c r="N296" s="1116"/>
      <c r="O296" s="1117"/>
      <c r="P296" s="1118"/>
      <c r="Q296" s="1119"/>
      <c r="R296" s="964"/>
      <c r="S296" s="1135"/>
      <c r="T296" s="1136"/>
      <c r="U296" s="1119"/>
      <c r="V296" s="965"/>
      <c r="W296" s="544"/>
      <c r="X296" s="963"/>
      <c r="Y296" s="1128"/>
      <c r="Z296" s="1150"/>
      <c r="AA296" s="503"/>
      <c r="AB296" s="504"/>
      <c r="AC296" s="504"/>
      <c r="AD296" s="504"/>
      <c r="AE296" s="487"/>
      <c r="AF296" s="487"/>
      <c r="AG296" s="487"/>
      <c r="AH296" s="487"/>
      <c r="AI296" s="487"/>
      <c r="AJ296" s="487"/>
    </row>
    <row r="297" spans="1:36" s="1" customFormat="1" ht="51" customHeight="1" x14ac:dyDescent="0.2">
      <c r="A297" s="1077"/>
      <c r="B297" s="1081" t="s">
        <v>1150</v>
      </c>
      <c r="C297" s="1078" t="s">
        <v>1107</v>
      </c>
      <c r="D297" s="26"/>
      <c r="E297" s="1086" t="s">
        <v>1093</v>
      </c>
      <c r="F297" s="1087">
        <v>0</v>
      </c>
      <c r="G297" s="1088">
        <v>4</v>
      </c>
      <c r="H297" s="961"/>
      <c r="I297" s="1106" t="s">
        <v>1143</v>
      </c>
      <c r="J297" s="953"/>
      <c r="K297" s="56"/>
      <c r="L297" s="57"/>
      <c r="M297" s="962"/>
      <c r="N297" s="1127">
        <v>20000</v>
      </c>
      <c r="O297" s="1113"/>
      <c r="P297" s="1114"/>
      <c r="Q297" s="1115"/>
      <c r="R297" s="964"/>
      <c r="S297" s="1133"/>
      <c r="T297" s="1134"/>
      <c r="U297" s="1115"/>
      <c r="V297" s="965"/>
      <c r="W297" s="544"/>
      <c r="X297" s="963"/>
      <c r="Y297" s="1125"/>
      <c r="Z297" s="1150"/>
      <c r="AA297" s="503"/>
      <c r="AB297" s="504"/>
      <c r="AC297" s="504"/>
      <c r="AD297" s="504"/>
      <c r="AE297" s="487"/>
      <c r="AF297" s="487"/>
      <c r="AG297" s="487"/>
      <c r="AH297" s="487"/>
      <c r="AI297" s="487"/>
      <c r="AJ297" s="487"/>
    </row>
    <row r="298" spans="1:36" s="1" customFormat="1" ht="66" customHeight="1" x14ac:dyDescent="0.2">
      <c r="A298" s="1077"/>
      <c r="B298" s="1079" t="s">
        <v>992</v>
      </c>
      <c r="C298" s="1080" t="s">
        <v>1053</v>
      </c>
      <c r="D298" s="26"/>
      <c r="E298" s="1089" t="s">
        <v>1054</v>
      </c>
      <c r="F298" s="1090">
        <v>0</v>
      </c>
      <c r="G298" s="1098">
        <v>1</v>
      </c>
      <c r="H298" s="961"/>
      <c r="I298" s="1105"/>
      <c r="J298" s="953"/>
      <c r="K298" s="56"/>
      <c r="L298" s="57"/>
      <c r="M298" s="962"/>
      <c r="N298" s="1116"/>
      <c r="O298" s="1117"/>
      <c r="P298" s="1118"/>
      <c r="Q298" s="1119"/>
      <c r="R298" s="964"/>
      <c r="S298" s="1135"/>
      <c r="T298" s="1136"/>
      <c r="U298" s="1119"/>
      <c r="V298" s="965"/>
      <c r="W298" s="544"/>
      <c r="X298" s="963"/>
      <c r="Y298" s="1128"/>
      <c r="Z298" s="1150"/>
      <c r="AA298" s="503"/>
      <c r="AB298" s="504"/>
      <c r="AC298" s="504"/>
      <c r="AD298" s="504"/>
      <c r="AE298" s="487"/>
      <c r="AF298" s="487"/>
      <c r="AG298" s="487"/>
      <c r="AH298" s="487"/>
      <c r="AI298" s="487"/>
      <c r="AJ298" s="487"/>
    </row>
    <row r="299" spans="1:36" s="1" customFormat="1" ht="84" x14ac:dyDescent="0.2">
      <c r="A299" s="1077"/>
      <c r="B299" s="1164" t="s">
        <v>1150</v>
      </c>
      <c r="C299" s="1078" t="s">
        <v>1108</v>
      </c>
      <c r="D299" s="26"/>
      <c r="E299" s="1086" t="s">
        <v>1109</v>
      </c>
      <c r="F299" s="1087">
        <v>0</v>
      </c>
      <c r="G299" s="1088">
        <v>1</v>
      </c>
      <c r="H299" s="961"/>
      <c r="I299" s="1106" t="s">
        <v>1142</v>
      </c>
      <c r="J299" s="953"/>
      <c r="K299" s="56"/>
      <c r="L299" s="57"/>
      <c r="M299" s="962"/>
      <c r="N299" s="1725">
        <v>10000</v>
      </c>
      <c r="O299" s="1113"/>
      <c r="P299" s="1114"/>
      <c r="Q299" s="1115"/>
      <c r="R299" s="964"/>
      <c r="S299" s="1133"/>
      <c r="T299" s="1134"/>
      <c r="U299" s="1115"/>
      <c r="V299" s="965"/>
      <c r="W299" s="544"/>
      <c r="X299" s="963"/>
      <c r="Y299" s="1125"/>
      <c r="Z299" s="1150"/>
      <c r="AA299" s="503"/>
      <c r="AB299" s="504"/>
      <c r="AC299" s="504"/>
      <c r="AD299" s="504"/>
      <c r="AE299" s="487"/>
      <c r="AF299" s="487"/>
      <c r="AG299" s="487"/>
      <c r="AH299" s="487"/>
      <c r="AI299" s="487"/>
      <c r="AJ299" s="487"/>
    </row>
    <row r="300" spans="1:36" s="1" customFormat="1" ht="43.5" customHeight="1" x14ac:dyDescent="0.2">
      <c r="A300" s="1077"/>
      <c r="B300" s="1164"/>
      <c r="C300" s="1078" t="s">
        <v>1110</v>
      </c>
      <c r="D300" s="26"/>
      <c r="E300" s="1086" t="s">
        <v>1111</v>
      </c>
      <c r="F300" s="1087">
        <v>0</v>
      </c>
      <c r="G300" s="1088">
        <v>1</v>
      </c>
      <c r="H300" s="961"/>
      <c r="I300" s="1106" t="s">
        <v>1143</v>
      </c>
      <c r="J300" s="1004">
        <v>10000000</v>
      </c>
      <c r="K300" s="56"/>
      <c r="L300" s="57"/>
      <c r="M300" s="962"/>
      <c r="N300" s="1725"/>
      <c r="O300" s="1113"/>
      <c r="P300" s="1114"/>
      <c r="Q300" s="1115"/>
      <c r="R300" s="964"/>
      <c r="S300" s="1133"/>
      <c r="T300" s="1134"/>
      <c r="U300" s="1115"/>
      <c r="V300" s="965"/>
      <c r="W300" s="544"/>
      <c r="X300" s="963"/>
      <c r="Y300" s="1125"/>
      <c r="Z300" s="1144"/>
      <c r="AA300" s="503"/>
      <c r="AB300" s="504"/>
      <c r="AC300" s="504"/>
      <c r="AD300" s="504"/>
      <c r="AE300" s="487"/>
      <c r="AF300" s="487"/>
      <c r="AG300" s="487"/>
      <c r="AH300" s="487"/>
      <c r="AI300" s="487"/>
      <c r="AJ300" s="487"/>
    </row>
    <row r="301" spans="1:36" s="1" customFormat="1" ht="33" customHeight="1" x14ac:dyDescent="0.2">
      <c r="A301" s="1077"/>
      <c r="B301" s="1079" t="s">
        <v>992</v>
      </c>
      <c r="C301" s="1080" t="s">
        <v>1055</v>
      </c>
      <c r="D301" s="26"/>
      <c r="E301" s="1089" t="s">
        <v>1056</v>
      </c>
      <c r="F301" s="1090">
        <v>1</v>
      </c>
      <c r="G301" s="1098">
        <v>1</v>
      </c>
      <c r="H301" s="961"/>
      <c r="I301" s="1105"/>
      <c r="J301" s="953"/>
      <c r="K301" s="56"/>
      <c r="L301" s="57"/>
      <c r="M301" s="962"/>
      <c r="N301" s="1116"/>
      <c r="O301" s="1117"/>
      <c r="P301" s="1118"/>
      <c r="Q301" s="1119"/>
      <c r="R301" s="964"/>
      <c r="S301" s="1135"/>
      <c r="T301" s="1136"/>
      <c r="U301" s="1119"/>
      <c r="V301" s="965"/>
      <c r="W301" s="544"/>
      <c r="X301" s="963"/>
      <c r="Y301" s="1128"/>
      <c r="Z301" s="1151" t="s">
        <v>1153</v>
      </c>
      <c r="AA301" s="503"/>
      <c r="AB301" s="504"/>
      <c r="AC301" s="504"/>
      <c r="AD301" s="504"/>
      <c r="AE301" s="487"/>
      <c r="AF301" s="487"/>
      <c r="AG301" s="487"/>
      <c r="AH301" s="487"/>
      <c r="AI301" s="487"/>
      <c r="AJ301" s="487"/>
    </row>
    <row r="302" spans="1:36" s="1" customFormat="1" ht="48.75" customHeight="1" x14ac:dyDescent="0.2">
      <c r="A302" s="1077"/>
      <c r="B302" s="1164" t="s">
        <v>1150</v>
      </c>
      <c r="C302" s="1078" t="s">
        <v>1112</v>
      </c>
      <c r="D302" s="26"/>
      <c r="E302" s="1086" t="s">
        <v>1113</v>
      </c>
      <c r="F302" s="1087">
        <v>1</v>
      </c>
      <c r="G302" s="1088">
        <v>1</v>
      </c>
      <c r="H302" s="961"/>
      <c r="I302" s="1170" t="s">
        <v>1142</v>
      </c>
      <c r="J302" s="953"/>
      <c r="K302" s="56"/>
      <c r="L302" s="57"/>
      <c r="M302" s="962"/>
      <c r="N302" s="1127">
        <v>130143</v>
      </c>
      <c r="O302" s="1113"/>
      <c r="P302" s="1114"/>
      <c r="Q302" s="1115"/>
      <c r="R302" s="964"/>
      <c r="S302" s="1133"/>
      <c r="T302" s="1134"/>
      <c r="U302" s="1115"/>
      <c r="V302" s="965"/>
      <c r="W302" s="544"/>
      <c r="X302" s="963"/>
      <c r="Y302" s="1125"/>
      <c r="Z302" s="1151"/>
      <c r="AA302" s="503"/>
      <c r="AB302" s="504"/>
      <c r="AC302" s="504"/>
      <c r="AD302" s="504"/>
      <c r="AE302" s="487"/>
      <c r="AF302" s="487"/>
      <c r="AG302" s="487"/>
      <c r="AH302" s="487"/>
      <c r="AI302" s="487"/>
      <c r="AJ302" s="487"/>
    </row>
    <row r="303" spans="1:36" s="1" customFormat="1" ht="42.75" x14ac:dyDescent="0.2">
      <c r="A303" s="1077"/>
      <c r="B303" s="1164"/>
      <c r="C303" s="1078" t="s">
        <v>1114</v>
      </c>
      <c r="D303" s="26"/>
      <c r="E303" s="1086" t="s">
        <v>1115</v>
      </c>
      <c r="F303" s="1087">
        <v>1</v>
      </c>
      <c r="G303" s="1088">
        <v>1</v>
      </c>
      <c r="H303" s="961"/>
      <c r="I303" s="1170"/>
      <c r="J303" s="953"/>
      <c r="K303" s="56"/>
      <c r="L303" s="57"/>
      <c r="M303" s="962"/>
      <c r="N303" s="1125">
        <v>20000</v>
      </c>
      <c r="O303" s="1113"/>
      <c r="P303" s="1114"/>
      <c r="Q303" s="1115"/>
      <c r="R303" s="964"/>
      <c r="S303" s="1133"/>
      <c r="T303" s="1134"/>
      <c r="U303" s="1115"/>
      <c r="V303" s="965"/>
      <c r="W303" s="544"/>
      <c r="X303" s="963"/>
      <c r="Y303" s="1125"/>
      <c r="Z303" s="1151"/>
      <c r="AA303" s="503"/>
      <c r="AB303" s="504"/>
      <c r="AC303" s="504"/>
      <c r="AD303" s="504"/>
      <c r="AE303" s="487"/>
      <c r="AF303" s="487"/>
      <c r="AG303" s="487"/>
      <c r="AH303" s="487"/>
      <c r="AI303" s="487"/>
      <c r="AJ303" s="487"/>
    </row>
    <row r="304" spans="1:36" s="1" customFormat="1" ht="42.75" x14ac:dyDescent="0.2">
      <c r="A304" s="1077"/>
      <c r="B304" s="1164"/>
      <c r="C304" s="1078" t="s">
        <v>1118</v>
      </c>
      <c r="D304" s="26"/>
      <c r="E304" s="1086" t="s">
        <v>1119</v>
      </c>
      <c r="F304" s="1087">
        <v>1</v>
      </c>
      <c r="G304" s="1088">
        <v>1</v>
      </c>
      <c r="H304" s="961"/>
      <c r="I304" s="1170"/>
      <c r="J304" s="953"/>
      <c r="K304" s="56"/>
      <c r="L304" s="57"/>
      <c r="M304" s="962"/>
      <c r="N304" s="1125">
        <v>20000</v>
      </c>
      <c r="O304" s="1113"/>
      <c r="P304" s="1114"/>
      <c r="Q304" s="1115"/>
      <c r="R304" s="964"/>
      <c r="S304" s="1133"/>
      <c r="T304" s="1134"/>
      <c r="U304" s="1115"/>
      <c r="V304" s="965"/>
      <c r="W304" s="544"/>
      <c r="X304" s="963"/>
      <c r="Y304" s="1125"/>
      <c r="Z304" s="1151"/>
      <c r="AA304" s="503"/>
      <c r="AB304" s="504"/>
      <c r="AC304" s="504"/>
      <c r="AD304" s="504"/>
      <c r="AE304" s="487"/>
      <c r="AF304" s="487"/>
      <c r="AG304" s="487"/>
      <c r="AH304" s="487"/>
      <c r="AI304" s="487"/>
      <c r="AJ304" s="487"/>
    </row>
    <row r="305" spans="1:36" s="1" customFormat="1" ht="28.5" x14ac:dyDescent="0.2">
      <c r="A305" s="1077"/>
      <c r="B305" s="1164"/>
      <c r="C305" s="1078" t="s">
        <v>1120</v>
      </c>
      <c r="D305" s="26"/>
      <c r="E305" s="1086" t="s">
        <v>1121</v>
      </c>
      <c r="F305" s="1087">
        <v>0</v>
      </c>
      <c r="G305" s="1088">
        <v>4</v>
      </c>
      <c r="H305" s="961"/>
      <c r="I305" s="1170"/>
      <c r="J305" s="953"/>
      <c r="K305" s="56"/>
      <c r="L305" s="57"/>
      <c r="M305" s="962"/>
      <c r="N305" s="1125">
        <v>0</v>
      </c>
      <c r="O305" s="1113"/>
      <c r="P305" s="1114"/>
      <c r="Q305" s="1115"/>
      <c r="R305" s="964"/>
      <c r="S305" s="1133"/>
      <c r="T305" s="1134"/>
      <c r="U305" s="1115"/>
      <c r="V305" s="965"/>
      <c r="W305" s="544"/>
      <c r="X305" s="963"/>
      <c r="Y305" s="1125"/>
      <c r="Z305" s="1151"/>
      <c r="AA305" s="503"/>
      <c r="AB305" s="504"/>
      <c r="AC305" s="504"/>
      <c r="AD305" s="504"/>
      <c r="AE305" s="487"/>
      <c r="AF305" s="487"/>
      <c r="AG305" s="487"/>
      <c r="AH305" s="487"/>
      <c r="AI305" s="487"/>
      <c r="AJ305" s="487"/>
    </row>
    <row r="306" spans="1:36" s="1" customFormat="1" ht="42.75" x14ac:dyDescent="0.2">
      <c r="A306" s="1077"/>
      <c r="B306" s="1164"/>
      <c r="C306" s="1078" t="s">
        <v>1116</v>
      </c>
      <c r="D306" s="26"/>
      <c r="E306" s="1086" t="s">
        <v>1117</v>
      </c>
      <c r="F306" s="1087">
        <v>1</v>
      </c>
      <c r="G306" s="1088">
        <v>1</v>
      </c>
      <c r="H306" s="961"/>
      <c r="I306" s="1170"/>
      <c r="J306" s="953"/>
      <c r="K306" s="56"/>
      <c r="L306" s="57"/>
      <c r="M306" s="962"/>
      <c r="N306" s="1125">
        <v>20000</v>
      </c>
      <c r="O306" s="1113"/>
      <c r="P306" s="1114"/>
      <c r="Q306" s="1115"/>
      <c r="R306" s="964"/>
      <c r="S306" s="1133"/>
      <c r="T306" s="1134"/>
      <c r="U306" s="1115"/>
      <c r="V306" s="965"/>
      <c r="W306" s="544"/>
      <c r="X306" s="963"/>
      <c r="Y306" s="1125"/>
      <c r="Z306" s="1151"/>
      <c r="AA306" s="503"/>
      <c r="AB306" s="504"/>
      <c r="AC306" s="504"/>
      <c r="AD306" s="504"/>
      <c r="AE306" s="487"/>
      <c r="AF306" s="487"/>
      <c r="AG306" s="487"/>
      <c r="AH306" s="487"/>
      <c r="AI306" s="487"/>
      <c r="AJ306" s="487"/>
    </row>
    <row r="307" spans="1:36" s="1" customFormat="1" ht="28.5" x14ac:dyDescent="0.2">
      <c r="A307" s="1077"/>
      <c r="B307" s="1164"/>
      <c r="C307" s="1078" t="s">
        <v>1122</v>
      </c>
      <c r="D307" s="26"/>
      <c r="E307" s="1099" t="s">
        <v>1123</v>
      </c>
      <c r="F307" s="1087">
        <v>0</v>
      </c>
      <c r="G307" s="1088">
        <v>4</v>
      </c>
      <c r="H307" s="961"/>
      <c r="I307" s="1170"/>
      <c r="J307" s="953"/>
      <c r="K307" s="56"/>
      <c r="L307" s="57"/>
      <c r="M307" s="962"/>
      <c r="N307" s="1125">
        <v>23992</v>
      </c>
      <c r="O307" s="1113"/>
      <c r="P307" s="1114"/>
      <c r="Q307" s="1115"/>
      <c r="R307" s="964"/>
      <c r="S307" s="1133"/>
      <c r="T307" s="1134"/>
      <c r="U307" s="1115"/>
      <c r="V307" s="965"/>
      <c r="W307" s="544"/>
      <c r="X307" s="963"/>
      <c r="Y307" s="1125"/>
      <c r="Z307" s="1151"/>
      <c r="AA307" s="503"/>
      <c r="AB307" s="504"/>
      <c r="AC307" s="504"/>
      <c r="AD307" s="504"/>
      <c r="AE307" s="487"/>
      <c r="AF307" s="487"/>
      <c r="AG307" s="487"/>
      <c r="AH307" s="487"/>
      <c r="AI307" s="487"/>
      <c r="AJ307" s="487"/>
    </row>
    <row r="308" spans="1:36" s="1" customFormat="1" ht="42.75" customHeight="1" x14ac:dyDescent="0.2">
      <c r="A308" s="1077"/>
      <c r="B308" s="1079" t="s">
        <v>992</v>
      </c>
      <c r="C308" s="1080" t="s">
        <v>1057</v>
      </c>
      <c r="D308" s="26"/>
      <c r="E308" s="1089" t="s">
        <v>1058</v>
      </c>
      <c r="F308" s="1090">
        <v>0.8</v>
      </c>
      <c r="G308" s="1098" t="s">
        <v>1059</v>
      </c>
      <c r="H308" s="961"/>
      <c r="I308" s="1107"/>
      <c r="J308" s="953"/>
      <c r="K308" s="56"/>
      <c r="L308" s="57"/>
      <c r="M308" s="962"/>
      <c r="N308" s="1725">
        <v>7653930</v>
      </c>
      <c r="O308" s="1117"/>
      <c r="P308" s="1118"/>
      <c r="Q308" s="1119"/>
      <c r="R308" s="964"/>
      <c r="S308" s="1135"/>
      <c r="T308" s="1136"/>
      <c r="U308" s="1119"/>
      <c r="V308" s="965"/>
      <c r="W308" s="544"/>
      <c r="X308" s="963"/>
      <c r="Y308" s="1128"/>
      <c r="Z308" s="1151"/>
      <c r="AA308" s="503"/>
      <c r="AB308" s="504"/>
      <c r="AC308" s="504"/>
      <c r="AD308" s="504"/>
      <c r="AE308" s="487"/>
      <c r="AF308" s="487"/>
      <c r="AG308" s="487"/>
      <c r="AH308" s="487"/>
      <c r="AI308" s="487"/>
      <c r="AJ308" s="487"/>
    </row>
    <row r="309" spans="1:36" s="1" customFormat="1" ht="42.75" customHeight="1" x14ac:dyDescent="0.2">
      <c r="A309" s="1077"/>
      <c r="B309" s="1164" t="s">
        <v>1150</v>
      </c>
      <c r="C309" s="1078" t="s">
        <v>1124</v>
      </c>
      <c r="D309" s="26"/>
      <c r="E309" s="1086" t="s">
        <v>1125</v>
      </c>
      <c r="F309" s="1087">
        <v>1</v>
      </c>
      <c r="G309" s="1088">
        <v>4</v>
      </c>
      <c r="H309" s="961"/>
      <c r="I309" s="1171" t="s">
        <v>1146</v>
      </c>
      <c r="J309" s="953"/>
      <c r="K309" s="56"/>
      <c r="L309" s="57"/>
      <c r="M309" s="962"/>
      <c r="N309" s="1725"/>
      <c r="O309" s="1113"/>
      <c r="P309" s="1114"/>
      <c r="Q309" s="1115"/>
      <c r="R309" s="964"/>
      <c r="S309" s="1133"/>
      <c r="T309" s="1134"/>
      <c r="U309" s="1115">
        <v>9812514</v>
      </c>
      <c r="V309" s="965"/>
      <c r="W309" s="544"/>
      <c r="X309" s="963"/>
      <c r="Y309" s="1125"/>
      <c r="Z309" s="1151"/>
      <c r="AA309" s="503"/>
      <c r="AB309" s="504"/>
      <c r="AC309" s="504"/>
      <c r="AD309" s="504"/>
      <c r="AE309" s="487"/>
      <c r="AF309" s="487"/>
      <c r="AG309" s="487"/>
      <c r="AH309" s="487"/>
      <c r="AI309" s="487"/>
      <c r="AJ309" s="487"/>
    </row>
    <row r="310" spans="1:36" s="1" customFormat="1" ht="42.75" customHeight="1" x14ac:dyDescent="0.2">
      <c r="A310" s="1077"/>
      <c r="B310" s="1164"/>
      <c r="C310" s="1078" t="s">
        <v>1126</v>
      </c>
      <c r="D310" s="26"/>
      <c r="E310" s="1086" t="s">
        <v>1127</v>
      </c>
      <c r="F310" s="1087">
        <v>1</v>
      </c>
      <c r="G310" s="1088">
        <v>4</v>
      </c>
      <c r="H310" s="961"/>
      <c r="I310" s="1171"/>
      <c r="J310" s="953"/>
      <c r="K310" s="56"/>
      <c r="L310" s="57"/>
      <c r="M310" s="962"/>
      <c r="N310" s="1127">
        <f>30862+30862</f>
        <v>61724</v>
      </c>
      <c r="O310" s="1126"/>
      <c r="P310" s="1114"/>
      <c r="Q310" s="1115"/>
      <c r="R310" s="964"/>
      <c r="S310" s="1133"/>
      <c r="T310" s="1134"/>
      <c r="U310" s="1115"/>
      <c r="V310" s="965"/>
      <c r="W310" s="544"/>
      <c r="X310" s="963"/>
      <c r="Y310" s="1125"/>
      <c r="Z310" s="1151"/>
      <c r="AA310" s="503"/>
      <c r="AB310" s="504"/>
      <c r="AC310" s="504"/>
      <c r="AD310" s="504"/>
      <c r="AE310" s="487"/>
      <c r="AF310" s="487"/>
      <c r="AG310" s="487"/>
      <c r="AH310" s="487"/>
      <c r="AI310" s="487"/>
      <c r="AJ310" s="487"/>
    </row>
    <row r="311" spans="1:36" s="1" customFormat="1" ht="60" customHeight="1" x14ac:dyDescent="0.2">
      <c r="A311" s="1077"/>
      <c r="B311" s="1079" t="s">
        <v>992</v>
      </c>
      <c r="C311" s="1080" t="s">
        <v>1060</v>
      </c>
      <c r="D311" s="26"/>
      <c r="E311" s="1089" t="s">
        <v>1061</v>
      </c>
      <c r="F311" s="1090">
        <v>0</v>
      </c>
      <c r="G311" s="1098">
        <v>1</v>
      </c>
      <c r="H311" s="961"/>
      <c r="I311" s="1105"/>
      <c r="J311" s="953"/>
      <c r="K311" s="56"/>
      <c r="L311" s="57"/>
      <c r="M311" s="962"/>
      <c r="N311" s="1116"/>
      <c r="O311" s="1117"/>
      <c r="P311" s="1118"/>
      <c r="Q311" s="1119"/>
      <c r="R311" s="964"/>
      <c r="S311" s="1135"/>
      <c r="T311" s="1136"/>
      <c r="U311" s="1119"/>
      <c r="V311" s="965"/>
      <c r="W311" s="544"/>
      <c r="X311" s="963"/>
      <c r="Y311" s="1128"/>
      <c r="Z311" s="1151"/>
      <c r="AA311" s="503"/>
      <c r="AB311" s="504"/>
      <c r="AC311" s="504"/>
      <c r="AD311" s="504"/>
      <c r="AE311" s="487"/>
      <c r="AF311" s="487"/>
      <c r="AG311" s="487"/>
      <c r="AH311" s="487"/>
      <c r="AI311" s="487"/>
      <c r="AJ311" s="487"/>
    </row>
    <row r="312" spans="1:36" s="1" customFormat="1" ht="36" x14ac:dyDescent="0.2">
      <c r="A312" s="1077"/>
      <c r="B312" s="1081" t="s">
        <v>1150</v>
      </c>
      <c r="C312" s="1078" t="s">
        <v>1128</v>
      </c>
      <c r="D312" s="26"/>
      <c r="E312" s="1086" t="s">
        <v>1129</v>
      </c>
      <c r="F312" s="1087">
        <v>0</v>
      </c>
      <c r="G312" s="1088">
        <v>1</v>
      </c>
      <c r="H312" s="961"/>
      <c r="I312" s="1106" t="s">
        <v>1143</v>
      </c>
      <c r="J312" s="953"/>
      <c r="K312" s="56"/>
      <c r="L312" s="57"/>
      <c r="M312" s="962"/>
      <c r="N312" s="1127">
        <v>0</v>
      </c>
      <c r="O312" s="1113"/>
      <c r="P312" s="1114"/>
      <c r="Q312" s="1115"/>
      <c r="R312" s="964"/>
      <c r="S312" s="1133"/>
      <c r="T312" s="1134"/>
      <c r="U312" s="1115"/>
      <c r="V312" s="965"/>
      <c r="W312" s="544"/>
      <c r="X312" s="963"/>
      <c r="Y312" s="1125"/>
      <c r="Z312" s="1151"/>
      <c r="AA312" s="503"/>
      <c r="AB312" s="504"/>
      <c r="AC312" s="504"/>
      <c r="AD312" s="504"/>
      <c r="AE312" s="487"/>
      <c r="AF312" s="487"/>
      <c r="AG312" s="487"/>
      <c r="AH312" s="487"/>
      <c r="AI312" s="487"/>
      <c r="AJ312" s="487"/>
    </row>
    <row r="313" spans="1:36" s="1" customFormat="1" ht="43.5" customHeight="1" x14ac:dyDescent="0.2">
      <c r="A313" s="1077"/>
      <c r="B313" s="1079" t="s">
        <v>992</v>
      </c>
      <c r="C313" s="1080" t="s">
        <v>1062</v>
      </c>
      <c r="D313" s="26"/>
      <c r="E313" s="1089" t="s">
        <v>1063</v>
      </c>
      <c r="F313" s="1092" t="s">
        <v>1064</v>
      </c>
      <c r="G313" s="1098" t="s">
        <v>1065</v>
      </c>
      <c r="H313" s="961"/>
      <c r="I313" s="1105"/>
      <c r="J313" s="953"/>
      <c r="K313" s="56"/>
      <c r="L313" s="57"/>
      <c r="M313" s="962"/>
      <c r="N313" s="1116"/>
      <c r="O313" s="1117"/>
      <c r="P313" s="1118"/>
      <c r="Q313" s="1119"/>
      <c r="R313" s="964"/>
      <c r="S313" s="1135"/>
      <c r="T313" s="1136"/>
      <c r="U313" s="1119"/>
      <c r="V313" s="965"/>
      <c r="W313" s="544"/>
      <c r="X313" s="963"/>
      <c r="Y313" s="1128"/>
      <c r="Z313" s="1151"/>
      <c r="AA313" s="503"/>
      <c r="AB313" s="504"/>
      <c r="AC313" s="504"/>
      <c r="AD313" s="504"/>
      <c r="AE313" s="487"/>
      <c r="AF313" s="487"/>
      <c r="AG313" s="487"/>
      <c r="AH313" s="487"/>
      <c r="AI313" s="487"/>
      <c r="AJ313" s="487"/>
    </row>
    <row r="314" spans="1:36" s="1" customFormat="1" ht="43.5" customHeight="1" x14ac:dyDescent="0.2">
      <c r="A314" s="1077"/>
      <c r="B314" s="1081" t="s">
        <v>1150</v>
      </c>
      <c r="C314" s="1078" t="s">
        <v>1130</v>
      </c>
      <c r="D314" s="26"/>
      <c r="E314" s="1086" t="s">
        <v>1075</v>
      </c>
      <c r="F314" s="1087">
        <v>0</v>
      </c>
      <c r="G314" s="1088">
        <v>1</v>
      </c>
      <c r="H314" s="961"/>
      <c r="I314" s="1106" t="s">
        <v>1143</v>
      </c>
      <c r="J314" s="953"/>
      <c r="K314" s="56"/>
      <c r="L314" s="57"/>
      <c r="M314" s="962"/>
      <c r="N314" s="1127">
        <v>15000</v>
      </c>
      <c r="O314" s="1113"/>
      <c r="P314" s="1114"/>
      <c r="Q314" s="1115"/>
      <c r="R314" s="964"/>
      <c r="S314" s="1133"/>
      <c r="T314" s="1134"/>
      <c r="U314" s="1115"/>
      <c r="V314" s="965"/>
      <c r="W314" s="544"/>
      <c r="X314" s="963"/>
      <c r="Y314" s="1125"/>
      <c r="Z314" s="1151"/>
      <c r="AA314" s="503"/>
      <c r="AB314" s="504"/>
      <c r="AC314" s="504"/>
      <c r="AD314" s="504"/>
      <c r="AE314" s="487"/>
      <c r="AF314" s="487"/>
      <c r="AG314" s="487"/>
      <c r="AH314" s="487"/>
      <c r="AI314" s="487"/>
      <c r="AJ314" s="487"/>
    </row>
    <row r="315" spans="1:36" s="1" customFormat="1" ht="43.5" customHeight="1" x14ac:dyDescent="0.2">
      <c r="A315" s="1077"/>
      <c r="B315" s="1079" t="s">
        <v>992</v>
      </c>
      <c r="C315" s="1080" t="s">
        <v>1066</v>
      </c>
      <c r="D315" s="26"/>
      <c r="E315" s="1100" t="s">
        <v>1067</v>
      </c>
      <c r="F315" s="1090" t="s">
        <v>1068</v>
      </c>
      <c r="G315" s="1098" t="s">
        <v>1069</v>
      </c>
      <c r="H315" s="961"/>
      <c r="I315" s="1105"/>
      <c r="J315" s="953"/>
      <c r="K315" s="56"/>
      <c r="L315" s="57"/>
      <c r="M315" s="962"/>
      <c r="N315" s="1116"/>
      <c r="O315" s="1117"/>
      <c r="P315" s="1118"/>
      <c r="Q315" s="1119"/>
      <c r="R315" s="964"/>
      <c r="S315" s="1135"/>
      <c r="T315" s="1136"/>
      <c r="U315" s="1119"/>
      <c r="V315" s="965"/>
      <c r="W315" s="544"/>
      <c r="X315" s="963"/>
      <c r="Y315" s="1128"/>
      <c r="Z315" s="1151"/>
      <c r="AA315" s="503"/>
      <c r="AB315" s="504"/>
      <c r="AC315" s="504"/>
      <c r="AD315" s="504"/>
      <c r="AE315" s="487"/>
      <c r="AF315" s="487"/>
      <c r="AG315" s="487"/>
      <c r="AH315" s="487"/>
      <c r="AI315" s="487"/>
      <c r="AJ315" s="487"/>
    </row>
    <row r="316" spans="1:36" s="1" customFormat="1" ht="57" x14ac:dyDescent="0.2">
      <c r="A316" s="1077"/>
      <c r="B316" s="1081" t="s">
        <v>1150</v>
      </c>
      <c r="C316" s="1078" t="s">
        <v>1131</v>
      </c>
      <c r="D316" s="26"/>
      <c r="E316" s="1086" t="s">
        <v>1132</v>
      </c>
      <c r="F316" s="1087">
        <v>0</v>
      </c>
      <c r="G316" s="1088">
        <v>0.8</v>
      </c>
      <c r="H316" s="961"/>
      <c r="I316" s="1106" t="s">
        <v>1143</v>
      </c>
      <c r="J316" s="953"/>
      <c r="K316" s="56"/>
      <c r="L316" s="57"/>
      <c r="M316" s="962"/>
      <c r="N316" s="1127">
        <v>10000</v>
      </c>
      <c r="O316" s="1113"/>
      <c r="P316" s="1114"/>
      <c r="Q316" s="1115"/>
      <c r="R316" s="964"/>
      <c r="S316" s="1133"/>
      <c r="T316" s="1134"/>
      <c r="U316" s="1115"/>
      <c r="V316" s="965"/>
      <c r="W316" s="544"/>
      <c r="X316" s="963"/>
      <c r="Y316" s="1125"/>
      <c r="Z316" s="1151"/>
      <c r="AA316" s="503"/>
      <c r="AB316" s="504"/>
      <c r="AC316" s="504"/>
      <c r="AD316" s="504"/>
      <c r="AE316" s="487"/>
      <c r="AF316" s="487"/>
      <c r="AG316" s="487"/>
      <c r="AH316" s="487"/>
      <c r="AI316" s="487"/>
      <c r="AJ316" s="487"/>
    </row>
    <row r="317" spans="1:36" s="1" customFormat="1" ht="89.25" customHeight="1" x14ac:dyDescent="0.2">
      <c r="A317" s="1077"/>
      <c r="B317" s="1079" t="s">
        <v>992</v>
      </c>
      <c r="C317" s="1080" t="s">
        <v>1070</v>
      </c>
      <c r="D317" s="26"/>
      <c r="E317" s="1089" t="s">
        <v>1071</v>
      </c>
      <c r="F317" s="1090" t="s">
        <v>1072</v>
      </c>
      <c r="G317" s="1098">
        <v>0.8</v>
      </c>
      <c r="H317" s="961"/>
      <c r="I317" s="1105"/>
      <c r="J317" s="953"/>
      <c r="K317" s="56"/>
      <c r="L317" s="57"/>
      <c r="M317" s="962"/>
      <c r="N317" s="1128"/>
      <c r="O317" s="1117"/>
      <c r="P317" s="1118"/>
      <c r="Q317" s="1119"/>
      <c r="R317" s="964"/>
      <c r="S317" s="1135"/>
      <c r="T317" s="1136"/>
      <c r="U317" s="1119"/>
      <c r="V317" s="965"/>
      <c r="W317" s="544"/>
      <c r="X317" s="963"/>
      <c r="Y317" s="1128"/>
      <c r="Z317" s="1151" t="s">
        <v>1153</v>
      </c>
      <c r="AA317" s="503"/>
      <c r="AB317" s="504"/>
      <c r="AC317" s="504"/>
      <c r="AD317" s="504"/>
      <c r="AE317" s="487"/>
      <c r="AF317" s="487"/>
      <c r="AG317" s="487"/>
      <c r="AH317" s="487"/>
      <c r="AI317" s="487"/>
      <c r="AJ317" s="487"/>
    </row>
    <row r="318" spans="1:36" s="1" customFormat="1" ht="42.75" x14ac:dyDescent="0.2">
      <c r="A318" s="1077"/>
      <c r="B318" s="1164" t="s">
        <v>1150</v>
      </c>
      <c r="C318" s="1078" t="s">
        <v>1133</v>
      </c>
      <c r="D318" s="26"/>
      <c r="E318" s="1086" t="s">
        <v>1134</v>
      </c>
      <c r="F318" s="1087">
        <v>0</v>
      </c>
      <c r="G318" s="1088">
        <v>1</v>
      </c>
      <c r="H318" s="961"/>
      <c r="I318" s="1170" t="s">
        <v>1143</v>
      </c>
      <c r="J318" s="953"/>
      <c r="K318" s="56"/>
      <c r="L318" s="57"/>
      <c r="M318" s="962"/>
      <c r="N318" s="1125">
        <v>15000</v>
      </c>
      <c r="O318" s="1113"/>
      <c r="P318" s="1114"/>
      <c r="Q318" s="1115"/>
      <c r="R318" s="964"/>
      <c r="S318" s="1133"/>
      <c r="T318" s="1134"/>
      <c r="U318" s="1115"/>
      <c r="V318" s="965"/>
      <c r="W318" s="544"/>
      <c r="X318" s="963"/>
      <c r="Y318" s="1125"/>
      <c r="Z318" s="1151"/>
      <c r="AA318" s="503"/>
      <c r="AB318" s="504"/>
      <c r="AC318" s="504"/>
      <c r="AD318" s="504"/>
      <c r="AE318" s="487"/>
      <c r="AF318" s="487"/>
      <c r="AG318" s="487"/>
      <c r="AH318" s="487"/>
      <c r="AI318" s="487"/>
      <c r="AJ318" s="487"/>
    </row>
    <row r="319" spans="1:36" s="1" customFormat="1" ht="42.75" x14ac:dyDescent="0.2">
      <c r="A319" s="1077"/>
      <c r="B319" s="1164"/>
      <c r="C319" s="1078" t="s">
        <v>1135</v>
      </c>
      <c r="D319" s="26"/>
      <c r="E319" s="1086" t="s">
        <v>1093</v>
      </c>
      <c r="F319" s="1087">
        <v>0</v>
      </c>
      <c r="G319" s="1088">
        <v>1</v>
      </c>
      <c r="H319" s="961"/>
      <c r="I319" s="1170"/>
      <c r="J319" s="953"/>
      <c r="K319" s="56"/>
      <c r="L319" s="57"/>
      <c r="M319" s="962"/>
      <c r="N319" s="1125">
        <v>15000</v>
      </c>
      <c r="O319" s="1113"/>
      <c r="P319" s="1114"/>
      <c r="Q319" s="1115"/>
      <c r="R319" s="964"/>
      <c r="S319" s="1133"/>
      <c r="T319" s="1134"/>
      <c r="U319" s="1115"/>
      <c r="V319" s="965"/>
      <c r="W319" s="544"/>
      <c r="X319" s="963"/>
      <c r="Y319" s="1125"/>
      <c r="Z319" s="1151"/>
      <c r="AA319" s="503"/>
      <c r="AB319" s="504"/>
      <c r="AC319" s="504"/>
      <c r="AD319" s="504"/>
      <c r="AE319" s="487"/>
      <c r="AF319" s="487"/>
      <c r="AG319" s="487"/>
      <c r="AH319" s="487"/>
      <c r="AI319" s="487"/>
      <c r="AJ319" s="487"/>
    </row>
    <row r="320" spans="1:36" s="1" customFormat="1" ht="42.75" x14ac:dyDescent="0.2">
      <c r="A320" s="1077"/>
      <c r="B320" s="1164"/>
      <c r="C320" s="1078" t="s">
        <v>1140</v>
      </c>
      <c r="D320" s="26"/>
      <c r="E320" s="1086" t="s">
        <v>1141</v>
      </c>
      <c r="F320" s="1087">
        <v>0</v>
      </c>
      <c r="G320" s="1088">
        <v>1</v>
      </c>
      <c r="H320" s="961"/>
      <c r="I320" s="1170"/>
      <c r="J320" s="953"/>
      <c r="K320" s="56"/>
      <c r="L320" s="57"/>
      <c r="M320" s="962"/>
      <c r="N320" s="1125">
        <v>15000</v>
      </c>
      <c r="O320" s="1113"/>
      <c r="P320" s="1114"/>
      <c r="Q320" s="1115"/>
      <c r="R320" s="964"/>
      <c r="S320" s="1133"/>
      <c r="T320" s="1134"/>
      <c r="U320" s="1115"/>
      <c r="V320" s="965"/>
      <c r="W320" s="544"/>
      <c r="X320" s="963"/>
      <c r="Y320" s="1125"/>
      <c r="Z320" s="1151"/>
      <c r="AA320" s="503"/>
      <c r="AB320" s="504"/>
      <c r="AC320" s="504"/>
      <c r="AD320" s="504"/>
      <c r="AE320" s="487"/>
      <c r="AF320" s="487"/>
      <c r="AG320" s="487"/>
      <c r="AH320" s="487"/>
      <c r="AI320" s="487"/>
      <c r="AJ320" s="487"/>
    </row>
    <row r="321" spans="1:36" s="1" customFormat="1" ht="28.5" x14ac:dyDescent="0.2">
      <c r="A321" s="1077"/>
      <c r="B321" s="1164"/>
      <c r="C321" s="1078" t="s">
        <v>1138</v>
      </c>
      <c r="D321" s="26"/>
      <c r="E321" s="1086" t="s">
        <v>1139</v>
      </c>
      <c r="F321" s="1087">
        <v>1</v>
      </c>
      <c r="G321" s="1088">
        <v>1</v>
      </c>
      <c r="H321" s="961"/>
      <c r="I321" s="1170"/>
      <c r="J321" s="953"/>
      <c r="K321" s="56"/>
      <c r="L321" s="57"/>
      <c r="M321" s="962"/>
      <c r="N321" s="1125">
        <v>5000</v>
      </c>
      <c r="O321" s="1113"/>
      <c r="P321" s="1114"/>
      <c r="Q321" s="1115"/>
      <c r="R321" s="964"/>
      <c r="S321" s="1133"/>
      <c r="T321" s="1134"/>
      <c r="U321" s="1115"/>
      <c r="V321" s="965"/>
      <c r="W321" s="544"/>
      <c r="X321" s="963"/>
      <c r="Y321" s="1125"/>
      <c r="Z321" s="1151"/>
      <c r="AA321" s="503"/>
      <c r="AB321" s="504"/>
      <c r="AC321" s="504"/>
      <c r="AD321" s="504"/>
      <c r="AE321" s="487"/>
      <c r="AF321" s="487"/>
      <c r="AG321" s="487"/>
      <c r="AH321" s="487"/>
      <c r="AI321" s="487"/>
      <c r="AJ321" s="487"/>
    </row>
    <row r="322" spans="1:36" s="1" customFormat="1" ht="28.5" customHeight="1" x14ac:dyDescent="0.2">
      <c r="A322" s="1077"/>
      <c r="B322" s="1164"/>
      <c r="C322" s="1173" t="s">
        <v>1136</v>
      </c>
      <c r="D322" s="26"/>
      <c r="E322" s="1175" t="s">
        <v>1137</v>
      </c>
      <c r="F322" s="1165">
        <v>0</v>
      </c>
      <c r="G322" s="1166">
        <v>1</v>
      </c>
      <c r="H322" s="961"/>
      <c r="I322" s="1170"/>
      <c r="J322" s="953"/>
      <c r="K322" s="56"/>
      <c r="L322" s="57"/>
      <c r="M322" s="962"/>
      <c r="N322" s="1125"/>
      <c r="O322" s="1113"/>
      <c r="P322" s="1114"/>
      <c r="Q322" s="1115"/>
      <c r="R322" s="964"/>
      <c r="S322" s="1133"/>
      <c r="T322" s="1134"/>
      <c r="U322" s="1115"/>
      <c r="V322" s="965"/>
      <c r="W322" s="544"/>
      <c r="X322" s="963"/>
      <c r="Y322" s="1125"/>
      <c r="Z322" s="1151"/>
      <c r="AA322" s="503"/>
      <c r="AB322" s="504"/>
      <c r="AC322" s="504"/>
      <c r="AD322" s="504"/>
      <c r="AE322" s="487"/>
      <c r="AF322" s="487"/>
      <c r="AG322" s="487"/>
      <c r="AH322" s="487"/>
      <c r="AI322" s="487"/>
      <c r="AJ322" s="487"/>
    </row>
    <row r="323" spans="1:36" s="1" customFormat="1" ht="93" customHeight="1" x14ac:dyDescent="0.2">
      <c r="A323" s="1082"/>
      <c r="B323" s="1172"/>
      <c r="C323" s="1174"/>
      <c r="D323" s="26"/>
      <c r="E323" s="1176"/>
      <c r="F323" s="1167"/>
      <c r="G323" s="1168"/>
      <c r="H323" s="961"/>
      <c r="I323" s="1108" t="s">
        <v>1147</v>
      </c>
      <c r="J323" s="953"/>
      <c r="K323" s="56"/>
      <c r="L323" s="57"/>
      <c r="M323" s="962"/>
      <c r="N323" s="1129">
        <v>21960</v>
      </c>
      <c r="O323" s="1130"/>
      <c r="P323" s="1131"/>
      <c r="Q323" s="1132"/>
      <c r="R323" s="964"/>
      <c r="S323" s="1141"/>
      <c r="T323" s="1142"/>
      <c r="U323" s="1132"/>
      <c r="V323" s="965"/>
      <c r="W323" s="544"/>
      <c r="X323" s="963"/>
      <c r="Y323" s="1129"/>
      <c r="Z323" s="1152"/>
      <c r="AA323" s="503"/>
      <c r="AB323" s="504"/>
      <c r="AC323" s="504"/>
      <c r="AD323" s="504"/>
      <c r="AE323" s="487"/>
      <c r="AF323" s="487"/>
      <c r="AG323" s="487"/>
      <c r="AH323" s="487"/>
      <c r="AI323" s="487"/>
      <c r="AJ323" s="487"/>
    </row>
    <row r="324" spans="1:36" s="1" customFormat="1" ht="30" hidden="1" customHeight="1" x14ac:dyDescent="0.2">
      <c r="A324" s="1036" t="s">
        <v>131</v>
      </c>
      <c r="B324" s="979" t="s">
        <v>31</v>
      </c>
      <c r="C324" s="980" t="s">
        <v>133</v>
      </c>
      <c r="D324" s="23" t="e">
        <f>+Y324/#REF!</f>
        <v>#REF!</v>
      </c>
      <c r="E324" s="981"/>
      <c r="F324" s="982"/>
      <c r="G324" s="982"/>
      <c r="H324" s="42"/>
      <c r="I324" s="983"/>
      <c r="J324" s="42"/>
      <c r="K324" s="42"/>
      <c r="L324" s="43"/>
      <c r="M324" s="43"/>
      <c r="N324" s="984"/>
      <c r="O324" s="984"/>
      <c r="P324" s="984"/>
      <c r="Q324" s="984"/>
      <c r="R324" s="540"/>
      <c r="S324" s="984"/>
      <c r="T324" s="984"/>
      <c r="U324" s="984"/>
      <c r="V324" s="540">
        <v>3414287930</v>
      </c>
      <c r="W324" s="540">
        <v>3670180000</v>
      </c>
      <c r="X324" s="540">
        <v>3704052000</v>
      </c>
      <c r="Y324" s="984">
        <f>+Y325+Y351</f>
        <v>2558293</v>
      </c>
      <c r="Z324" s="954"/>
      <c r="AA324" s="503"/>
      <c r="AB324" s="504"/>
      <c r="AC324" s="504"/>
      <c r="AD324" s="504"/>
      <c r="AE324" s="487"/>
      <c r="AF324" s="487"/>
      <c r="AG324" s="487"/>
      <c r="AH324" s="487"/>
      <c r="AI324" s="487"/>
      <c r="AJ324" s="487"/>
    </row>
    <row r="325" spans="1:36" s="1" customFormat="1" ht="15" hidden="1" customHeight="1" x14ac:dyDescent="0.2">
      <c r="A325" s="7" t="s">
        <v>132</v>
      </c>
      <c r="B325" s="31" t="s">
        <v>33</v>
      </c>
      <c r="C325" s="32" t="s">
        <v>771</v>
      </c>
      <c r="D325" s="24" t="e">
        <f>+Y325/#REF!</f>
        <v>#REF!</v>
      </c>
      <c r="E325" s="44"/>
      <c r="F325" s="45"/>
      <c r="G325" s="45"/>
      <c r="H325" s="46"/>
      <c r="I325" s="47"/>
      <c r="J325" s="46"/>
      <c r="K325" s="46"/>
      <c r="L325" s="47"/>
      <c r="M325" s="47"/>
      <c r="N325" s="541"/>
      <c r="O325" s="541"/>
      <c r="P325" s="541"/>
      <c r="Q325" s="541"/>
      <c r="R325" s="541"/>
      <c r="S325" s="541"/>
      <c r="T325" s="541"/>
      <c r="U325" s="541"/>
      <c r="V325" s="541">
        <v>3414287930</v>
      </c>
      <c r="W325" s="541">
        <v>3670180000</v>
      </c>
      <c r="X325" s="541">
        <v>3704052000</v>
      </c>
      <c r="Y325" s="541">
        <f>+Y328+Y338+Y346+Y349</f>
        <v>2413499</v>
      </c>
      <c r="Z325" s="954"/>
      <c r="AA325" s="503"/>
      <c r="AB325" s="504"/>
      <c r="AC325" s="504"/>
      <c r="AD325" s="504"/>
      <c r="AE325" s="487"/>
      <c r="AF325" s="487"/>
      <c r="AG325" s="487"/>
      <c r="AH325" s="487"/>
      <c r="AI325" s="487"/>
      <c r="AJ325" s="487"/>
    </row>
    <row r="326" spans="1:36" s="1" customFormat="1" ht="33" hidden="1" customHeight="1" x14ac:dyDescent="0.2">
      <c r="A326" s="9"/>
      <c r="B326" s="33" t="s">
        <v>150</v>
      </c>
      <c r="C326" s="34" t="s">
        <v>135</v>
      </c>
      <c r="D326" s="25" t="e">
        <f>+Y326/#REF!</f>
        <v>#REF!</v>
      </c>
      <c r="E326" s="48" t="s">
        <v>232</v>
      </c>
      <c r="F326" s="63">
        <f>+(98+99+87)/3/100</f>
        <v>0.94666666666666677</v>
      </c>
      <c r="G326" s="63"/>
      <c r="H326" s="64">
        <v>0.94669999999999999</v>
      </c>
      <c r="I326" s="65"/>
      <c r="J326" s="64"/>
      <c r="K326" s="64"/>
      <c r="L326" s="65"/>
      <c r="M326" s="65"/>
      <c r="N326" s="543"/>
      <c r="O326" s="543"/>
      <c r="P326" s="543"/>
      <c r="Q326" s="543"/>
      <c r="R326" s="543"/>
      <c r="S326" s="543"/>
      <c r="T326" s="543"/>
      <c r="U326" s="543"/>
      <c r="V326" s="543">
        <f>+V328+V338+V346-V327</f>
        <v>3364287930</v>
      </c>
      <c r="W326" s="543">
        <f>+W328+W338+W346-W327</f>
        <v>3620180000</v>
      </c>
      <c r="X326" s="543">
        <f>+X328+X338+X346-X327</f>
        <v>3604052000</v>
      </c>
      <c r="Y326" s="543" t="e">
        <f>+V326+W326+X326+#REF!</f>
        <v>#REF!</v>
      </c>
      <c r="Z326" s="954"/>
      <c r="AA326" s="503"/>
      <c r="AB326" s="504"/>
      <c r="AC326" s="504"/>
      <c r="AD326" s="504"/>
      <c r="AE326" s="487"/>
      <c r="AF326" s="487"/>
      <c r="AG326" s="487"/>
      <c r="AH326" s="487"/>
      <c r="AI326" s="487"/>
      <c r="AJ326" s="487"/>
    </row>
    <row r="327" spans="1:36" s="1" customFormat="1" ht="33" hidden="1" customHeight="1" x14ac:dyDescent="0.2">
      <c r="A327" s="9"/>
      <c r="B327" s="33" t="s">
        <v>151</v>
      </c>
      <c r="C327" s="34" t="s">
        <v>134</v>
      </c>
      <c r="D327" s="25" t="e">
        <f>+Y327/#REF!</f>
        <v>#REF!</v>
      </c>
      <c r="E327" s="48" t="s">
        <v>233</v>
      </c>
      <c r="F327" s="66">
        <v>0.23</v>
      </c>
      <c r="G327" s="66"/>
      <c r="H327" s="64">
        <v>0.23</v>
      </c>
      <c r="I327" s="65"/>
      <c r="J327" s="64"/>
      <c r="K327" s="64"/>
      <c r="L327" s="65"/>
      <c r="M327" s="65"/>
      <c r="N327" s="543"/>
      <c r="O327" s="543"/>
      <c r="P327" s="543"/>
      <c r="Q327" s="543"/>
      <c r="R327" s="543"/>
      <c r="S327" s="543"/>
      <c r="T327" s="543"/>
      <c r="U327" s="543"/>
      <c r="V327" s="543">
        <f>+V333</f>
        <v>50000000</v>
      </c>
      <c r="W327" s="543">
        <f>+W333</f>
        <v>50000000</v>
      </c>
      <c r="X327" s="543">
        <f>+X333</f>
        <v>100000000</v>
      </c>
      <c r="Y327" s="543" t="e">
        <f>+V327+W327+X327+#REF!</f>
        <v>#REF!</v>
      </c>
      <c r="Z327" s="954"/>
      <c r="AA327" s="503"/>
      <c r="AB327" s="504"/>
      <c r="AC327" s="504"/>
      <c r="AD327" s="504"/>
      <c r="AE327" s="487"/>
      <c r="AF327" s="487"/>
      <c r="AG327" s="487"/>
      <c r="AH327" s="487"/>
      <c r="AI327" s="487"/>
      <c r="AJ327" s="487"/>
    </row>
    <row r="328" spans="1:36" s="1" customFormat="1" ht="45" hidden="1" customHeight="1" x14ac:dyDescent="0.25">
      <c r="A328" s="8" t="s">
        <v>136</v>
      </c>
      <c r="B328" s="35" t="s">
        <v>37</v>
      </c>
      <c r="C328" s="38" t="s">
        <v>137</v>
      </c>
      <c r="D328" s="26" t="e">
        <f>+Y328/#REF!</f>
        <v>#REF!</v>
      </c>
      <c r="E328" s="54"/>
      <c r="F328" s="55"/>
      <c r="G328" s="55"/>
      <c r="H328" s="56"/>
      <c r="I328" s="57"/>
      <c r="J328" s="56"/>
      <c r="K328" s="56"/>
      <c r="L328" s="57"/>
      <c r="M328" s="57"/>
      <c r="N328" s="544">
        <f>SUBTOTAL(9,N329:N337)</f>
        <v>0</v>
      </c>
      <c r="O328" s="544">
        <f>SUBTOTAL(9,O329:O337)</f>
        <v>0</v>
      </c>
      <c r="P328" s="544">
        <f>SUBTOTAL(9,P329:P337)</f>
        <v>0</v>
      </c>
      <c r="Q328" s="544">
        <f>SUBTOTAL(9,Q329:Q337)</f>
        <v>0</v>
      </c>
      <c r="R328" s="544"/>
      <c r="S328" s="1707">
        <f>SUBTOTAL(9,S329:T337)</f>
        <v>0</v>
      </c>
      <c r="T328" s="1708"/>
      <c r="U328" s="544">
        <f>SUBTOTAL(9,U329:U337)</f>
        <v>0</v>
      </c>
      <c r="V328" s="544">
        <v>1205239525</v>
      </c>
      <c r="W328" s="544">
        <v>1434325689</v>
      </c>
      <c r="X328" s="544">
        <v>1443605862.2</v>
      </c>
      <c r="Y328" s="544">
        <f>SUM(Y329:Y337)</f>
        <v>24160</v>
      </c>
      <c r="Z328" s="954"/>
      <c r="AA328" s="503"/>
      <c r="AB328" s="504"/>
      <c r="AC328" s="504"/>
      <c r="AD328" s="504"/>
      <c r="AE328" s="487"/>
      <c r="AF328" s="487"/>
      <c r="AG328" s="487"/>
      <c r="AH328" s="487"/>
      <c r="AI328" s="487"/>
      <c r="AJ328" s="487"/>
    </row>
    <row r="329" spans="1:36" s="1" customFormat="1" ht="42.75" hidden="1" customHeight="1" x14ac:dyDescent="0.2">
      <c r="A329" s="9"/>
      <c r="B329" s="33"/>
      <c r="C329" s="34" t="s">
        <v>772</v>
      </c>
      <c r="D329" s="25" t="e">
        <f>+Y329/#REF!</f>
        <v>#REF!</v>
      </c>
      <c r="E329" s="48" t="s">
        <v>906</v>
      </c>
      <c r="F329" s="67">
        <v>0</v>
      </c>
      <c r="G329" s="67">
        <v>0</v>
      </c>
      <c r="H329" s="52">
        <v>0</v>
      </c>
      <c r="I329" s="1159" t="s">
        <v>864</v>
      </c>
      <c r="J329" s="52"/>
      <c r="K329" s="52"/>
      <c r="L329" s="59"/>
      <c r="M329" s="59"/>
      <c r="N329" s="543"/>
      <c r="O329" s="543"/>
      <c r="P329" s="543"/>
      <c r="Q329" s="543"/>
      <c r="R329" s="543"/>
      <c r="S329" s="1266"/>
      <c r="T329" s="1267"/>
      <c r="U329" s="543"/>
      <c r="V329" s="543">
        <v>72722021</v>
      </c>
      <c r="W329" s="543">
        <v>50000000</v>
      </c>
      <c r="X329" s="543">
        <v>50000000</v>
      </c>
      <c r="Y329" s="543">
        <f t="shared" ref="Y329:Y337" si="2">SUM(N329:U329)</f>
        <v>0</v>
      </c>
      <c r="Z329" s="954"/>
      <c r="AA329" s="503"/>
      <c r="AB329" s="504"/>
      <c r="AC329" s="504"/>
      <c r="AD329" s="504"/>
      <c r="AE329" s="487"/>
      <c r="AF329" s="487"/>
      <c r="AG329" s="487"/>
      <c r="AH329" s="487"/>
      <c r="AI329" s="487"/>
      <c r="AJ329" s="487"/>
    </row>
    <row r="330" spans="1:36" s="1" customFormat="1" ht="28.5" hidden="1" customHeight="1" x14ac:dyDescent="0.2">
      <c r="A330" s="9"/>
      <c r="B330" s="33"/>
      <c r="C330" s="34" t="s">
        <v>773</v>
      </c>
      <c r="D330" s="25" t="e">
        <f>+Y330/#REF!</f>
        <v>#REF!</v>
      </c>
      <c r="E330" s="48" t="s">
        <v>234</v>
      </c>
      <c r="F330" s="67">
        <v>0.2</v>
      </c>
      <c r="G330" s="67">
        <v>0.2</v>
      </c>
      <c r="H330" s="878">
        <v>0.2</v>
      </c>
      <c r="I330" s="1259"/>
      <c r="J330" s="52"/>
      <c r="K330" s="52"/>
      <c r="L330" s="59"/>
      <c r="M330" s="59"/>
      <c r="N330" s="543"/>
      <c r="O330" s="543"/>
      <c r="P330" s="543"/>
      <c r="Q330" s="543"/>
      <c r="R330" s="543"/>
      <c r="S330" s="1266"/>
      <c r="T330" s="1267"/>
      <c r="U330" s="543"/>
      <c r="V330" s="543">
        <v>50000000</v>
      </c>
      <c r="W330" s="543">
        <v>50000000</v>
      </c>
      <c r="X330" s="543">
        <v>50000000</v>
      </c>
      <c r="Y330" s="543">
        <f t="shared" si="2"/>
        <v>0</v>
      </c>
      <c r="Z330" s="954"/>
      <c r="AA330" s="503"/>
      <c r="AB330" s="504"/>
      <c r="AC330" s="504"/>
      <c r="AD330" s="504"/>
      <c r="AE330" s="487"/>
      <c r="AF330" s="487"/>
      <c r="AG330" s="487"/>
      <c r="AH330" s="487"/>
      <c r="AI330" s="487"/>
      <c r="AJ330" s="487"/>
    </row>
    <row r="331" spans="1:36" s="1" customFormat="1" ht="42.75" hidden="1" customHeight="1" x14ac:dyDescent="0.2">
      <c r="A331" s="9"/>
      <c r="B331" s="33"/>
      <c r="C331" s="34" t="s">
        <v>774</v>
      </c>
      <c r="D331" s="25" t="e">
        <f>+Y331/#REF!</f>
        <v>#REF!</v>
      </c>
      <c r="E331" s="48" t="s">
        <v>517</v>
      </c>
      <c r="F331" s="67">
        <v>1</v>
      </c>
      <c r="G331" s="67">
        <v>1</v>
      </c>
      <c r="H331" s="878">
        <v>0.95</v>
      </c>
      <c r="I331" s="1259"/>
      <c r="J331" s="52"/>
      <c r="K331" s="52"/>
      <c r="L331" s="59"/>
      <c r="M331" s="59"/>
      <c r="N331" s="543"/>
      <c r="O331" s="543"/>
      <c r="P331" s="543"/>
      <c r="Q331" s="543"/>
      <c r="R331" s="543"/>
      <c r="S331" s="1266"/>
      <c r="T331" s="1267"/>
      <c r="U331" s="543"/>
      <c r="V331" s="543">
        <v>100000000</v>
      </c>
      <c r="W331" s="543">
        <v>100000000</v>
      </c>
      <c r="X331" s="543">
        <v>100000000</v>
      </c>
      <c r="Y331" s="543">
        <f t="shared" si="2"/>
        <v>0</v>
      </c>
      <c r="Z331" s="954"/>
      <c r="AA331" s="503"/>
      <c r="AB331" s="504"/>
      <c r="AC331" s="504"/>
      <c r="AD331" s="504"/>
      <c r="AE331" s="487"/>
      <c r="AF331" s="487"/>
      <c r="AG331" s="487"/>
      <c r="AH331" s="487"/>
      <c r="AI331" s="487"/>
      <c r="AJ331" s="487"/>
    </row>
    <row r="332" spans="1:36" s="1" customFormat="1" ht="28.5" hidden="1" customHeight="1" x14ac:dyDescent="0.2">
      <c r="A332" s="9"/>
      <c r="B332" s="33"/>
      <c r="C332" s="34" t="s">
        <v>775</v>
      </c>
      <c r="D332" s="25" t="e">
        <f>+Y332/#REF!</f>
        <v>#REF!</v>
      </c>
      <c r="E332" s="48" t="s">
        <v>907</v>
      </c>
      <c r="F332" s="64">
        <v>0.98799999999999999</v>
      </c>
      <c r="G332" s="64">
        <v>0.98799999999999999</v>
      </c>
      <c r="H332" s="878">
        <v>0.99</v>
      </c>
      <c r="I332" s="1259"/>
      <c r="J332" s="64"/>
      <c r="K332" s="64"/>
      <c r="L332" s="65"/>
      <c r="M332" s="65"/>
      <c r="N332" s="543"/>
      <c r="O332" s="543"/>
      <c r="P332" s="851">
        <v>7067</v>
      </c>
      <c r="Q332" s="543"/>
      <c r="R332" s="543"/>
      <c r="S332" s="1266"/>
      <c r="T332" s="1267"/>
      <c r="U332" s="543"/>
      <c r="V332" s="543">
        <v>400000000</v>
      </c>
      <c r="W332" s="543">
        <v>424779592</v>
      </c>
      <c r="X332" s="543">
        <v>524779592</v>
      </c>
      <c r="Y332" s="543">
        <f t="shared" si="2"/>
        <v>7067</v>
      </c>
      <c r="Z332" s="954"/>
      <c r="AA332" s="503"/>
      <c r="AB332" s="504"/>
      <c r="AC332" s="504"/>
      <c r="AD332" s="504"/>
      <c r="AE332" s="487"/>
      <c r="AF332" s="487"/>
      <c r="AG332" s="487"/>
      <c r="AH332" s="487"/>
      <c r="AI332" s="487"/>
      <c r="AJ332" s="487"/>
    </row>
    <row r="333" spans="1:36" s="1" customFormat="1" ht="42.75" hidden="1" customHeight="1" x14ac:dyDescent="0.2">
      <c r="A333" s="9"/>
      <c r="B333" s="33"/>
      <c r="C333" s="34" t="s">
        <v>776</v>
      </c>
      <c r="D333" s="25" t="e">
        <f>+Y333/#REF!</f>
        <v>#REF!</v>
      </c>
      <c r="E333" s="48" t="s">
        <v>235</v>
      </c>
      <c r="F333" s="60">
        <v>0</v>
      </c>
      <c r="G333" s="60">
        <v>0</v>
      </c>
      <c r="H333" s="878">
        <v>0</v>
      </c>
      <c r="I333" s="1259"/>
      <c r="J333" s="52"/>
      <c r="K333" s="52"/>
      <c r="L333" s="59"/>
      <c r="M333" s="59"/>
      <c r="N333" s="543"/>
      <c r="O333" s="543"/>
      <c r="P333" s="543"/>
      <c r="Q333" s="543"/>
      <c r="R333" s="543"/>
      <c r="S333" s="1266"/>
      <c r="T333" s="1267"/>
      <c r="U333" s="543"/>
      <c r="V333" s="543">
        <v>50000000</v>
      </c>
      <c r="W333" s="543">
        <v>50000000</v>
      </c>
      <c r="X333" s="543">
        <v>100000000</v>
      </c>
      <c r="Y333" s="543">
        <f t="shared" si="2"/>
        <v>0</v>
      </c>
      <c r="Z333" s="954"/>
      <c r="AA333" s="503"/>
      <c r="AB333" s="504"/>
      <c r="AC333" s="504"/>
      <c r="AD333" s="504"/>
      <c r="AE333" s="487"/>
      <c r="AF333" s="487"/>
      <c r="AG333" s="487"/>
      <c r="AH333" s="487"/>
      <c r="AI333" s="487"/>
      <c r="AJ333" s="487"/>
    </row>
    <row r="334" spans="1:36" s="1" customFormat="1" ht="28.5" hidden="1" customHeight="1" x14ac:dyDescent="0.2">
      <c r="A334" s="9"/>
      <c r="B334" s="33"/>
      <c r="C334" s="34" t="s">
        <v>777</v>
      </c>
      <c r="D334" s="25" t="e">
        <f>+Y334/#REF!</f>
        <v>#REF!</v>
      </c>
      <c r="E334" s="48" t="s">
        <v>908</v>
      </c>
      <c r="F334" s="58">
        <v>0.2</v>
      </c>
      <c r="G334" s="58">
        <v>0.2</v>
      </c>
      <c r="H334" s="878">
        <v>0.2</v>
      </c>
      <c r="I334" s="1259"/>
      <c r="J334" s="52"/>
      <c r="K334" s="52"/>
      <c r="L334" s="59"/>
      <c r="M334" s="59"/>
      <c r="N334" s="543"/>
      <c r="O334" s="543"/>
      <c r="P334" s="543"/>
      <c r="Q334" s="543"/>
      <c r="R334" s="543"/>
      <c r="S334" s="1266"/>
      <c r="T334" s="1267"/>
      <c r="U334" s="543"/>
      <c r="V334" s="543">
        <v>0</v>
      </c>
      <c r="W334" s="543">
        <v>150000000</v>
      </c>
      <c r="X334" s="543">
        <v>0</v>
      </c>
      <c r="Y334" s="543">
        <f t="shared" si="2"/>
        <v>0</v>
      </c>
      <c r="Z334" s="954"/>
      <c r="AA334" s="503"/>
      <c r="AB334" s="504"/>
      <c r="AC334" s="504"/>
      <c r="AD334" s="504"/>
      <c r="AE334" s="487"/>
      <c r="AF334" s="487"/>
      <c r="AG334" s="487"/>
      <c r="AH334" s="487"/>
      <c r="AI334" s="487"/>
      <c r="AJ334" s="487"/>
    </row>
    <row r="335" spans="1:36" s="1" customFormat="1" ht="28.5" hidden="1" customHeight="1" x14ac:dyDescent="0.2">
      <c r="A335" s="9"/>
      <c r="B335" s="33"/>
      <c r="C335" s="34" t="s">
        <v>778</v>
      </c>
      <c r="D335" s="25" t="e">
        <f>+Y335/#REF!</f>
        <v>#REF!</v>
      </c>
      <c r="E335" s="48" t="s">
        <v>909</v>
      </c>
      <c r="F335" s="52">
        <v>1</v>
      </c>
      <c r="G335" s="52">
        <v>1</v>
      </c>
      <c r="H335" s="878">
        <v>1</v>
      </c>
      <c r="I335" s="1259"/>
      <c r="J335" s="52"/>
      <c r="K335" s="52"/>
      <c r="L335" s="59"/>
      <c r="M335" s="59"/>
      <c r="N335" s="543"/>
      <c r="O335" s="543"/>
      <c r="P335" s="543"/>
      <c r="Q335" s="543"/>
      <c r="R335" s="543"/>
      <c r="S335" s="1266"/>
      <c r="T335" s="1267"/>
      <c r="U335" s="543"/>
      <c r="V335" s="543">
        <v>500000</v>
      </c>
      <c r="W335" s="543">
        <v>500000</v>
      </c>
      <c r="X335" s="543">
        <v>500000</v>
      </c>
      <c r="Y335" s="543">
        <f t="shared" si="2"/>
        <v>0</v>
      </c>
      <c r="Z335" s="954"/>
      <c r="AA335" s="503"/>
      <c r="AB335" s="504"/>
      <c r="AC335" s="504"/>
      <c r="AD335" s="504"/>
      <c r="AE335" s="487"/>
      <c r="AF335" s="487"/>
      <c r="AG335" s="487"/>
      <c r="AH335" s="487"/>
      <c r="AI335" s="487"/>
      <c r="AJ335" s="487"/>
    </row>
    <row r="336" spans="1:36" s="1" customFormat="1" ht="28.5" hidden="1" customHeight="1" x14ac:dyDescent="0.2">
      <c r="A336" s="9"/>
      <c r="B336" s="33"/>
      <c r="C336" s="34" t="s">
        <v>779</v>
      </c>
      <c r="D336" s="25" t="e">
        <f>+Y336/#REF!</f>
        <v>#REF!</v>
      </c>
      <c r="E336" s="48" t="s">
        <v>236</v>
      </c>
      <c r="F336" s="52">
        <v>0</v>
      </c>
      <c r="G336" s="52">
        <v>0</v>
      </c>
      <c r="H336" s="878">
        <v>0</v>
      </c>
      <c r="I336" s="1259"/>
      <c r="J336" s="52"/>
      <c r="K336" s="52"/>
      <c r="L336" s="59"/>
      <c r="M336" s="59"/>
      <c r="N336" s="543"/>
      <c r="O336" s="543"/>
      <c r="P336" s="543"/>
      <c r="Q336" s="543"/>
      <c r="R336" s="543"/>
      <c r="S336" s="1266"/>
      <c r="T336" s="1267"/>
      <c r="U336" s="543"/>
      <c r="V336" s="543">
        <v>500000</v>
      </c>
      <c r="W336" s="543">
        <v>500000</v>
      </c>
      <c r="X336" s="543">
        <v>500000</v>
      </c>
      <c r="Y336" s="543">
        <f t="shared" si="2"/>
        <v>0</v>
      </c>
      <c r="Z336" s="954"/>
      <c r="AA336" s="503"/>
      <c r="AB336" s="504"/>
      <c r="AC336" s="504"/>
      <c r="AD336" s="504"/>
      <c r="AE336" s="487"/>
      <c r="AF336" s="487"/>
      <c r="AG336" s="487"/>
      <c r="AH336" s="487"/>
      <c r="AI336" s="487"/>
      <c r="AJ336" s="487"/>
    </row>
    <row r="337" spans="1:36" s="1" customFormat="1" ht="28.5" hidden="1" customHeight="1" x14ac:dyDescent="0.2">
      <c r="A337" s="9"/>
      <c r="B337" s="33"/>
      <c r="C337" s="39" t="s">
        <v>780</v>
      </c>
      <c r="D337" s="25" t="e">
        <f>+Y337/#REF!</f>
        <v>#REF!</v>
      </c>
      <c r="E337" s="48" t="s">
        <v>910</v>
      </c>
      <c r="F337" s="52">
        <v>0.1</v>
      </c>
      <c r="G337" s="878">
        <v>0.1</v>
      </c>
      <c r="H337" s="878">
        <v>0.1</v>
      </c>
      <c r="I337" s="1160"/>
      <c r="J337" s="52"/>
      <c r="K337" s="52"/>
      <c r="L337" s="59"/>
      <c r="M337" s="59"/>
      <c r="N337" s="543"/>
      <c r="O337" s="543"/>
      <c r="P337" s="851">
        <v>17093</v>
      </c>
      <c r="Q337" s="543"/>
      <c r="R337" s="543"/>
      <c r="S337" s="1266"/>
      <c r="T337" s="1267"/>
      <c r="U337" s="543"/>
      <c r="V337" s="543">
        <v>500000</v>
      </c>
      <c r="W337" s="543">
        <v>0</v>
      </c>
      <c r="X337" s="543">
        <v>500000</v>
      </c>
      <c r="Y337" s="543">
        <f t="shared" si="2"/>
        <v>17093</v>
      </c>
      <c r="Z337" s="954"/>
      <c r="AA337" s="503"/>
      <c r="AB337" s="504"/>
      <c r="AC337" s="504"/>
      <c r="AD337" s="504"/>
      <c r="AE337" s="487"/>
      <c r="AF337" s="487"/>
      <c r="AG337" s="487"/>
      <c r="AH337" s="487"/>
      <c r="AI337" s="487"/>
      <c r="AJ337" s="487"/>
    </row>
    <row r="338" spans="1:36" s="1" customFormat="1" ht="45" hidden="1" customHeight="1" x14ac:dyDescent="0.2">
      <c r="A338" s="8" t="s">
        <v>140</v>
      </c>
      <c r="B338" s="35" t="s">
        <v>37</v>
      </c>
      <c r="C338" s="37" t="s">
        <v>210</v>
      </c>
      <c r="D338" s="26" t="e">
        <f>+Y338/#REF!</f>
        <v>#REF!</v>
      </c>
      <c r="E338" s="54"/>
      <c r="F338" s="55"/>
      <c r="G338" s="55"/>
      <c r="H338" s="56"/>
      <c r="I338" s="57"/>
      <c r="J338" s="56"/>
      <c r="K338" s="56"/>
      <c r="L338" s="57"/>
      <c r="M338" s="57"/>
      <c r="N338" s="544">
        <f>SUBTOTAL(9,N339:N345)</f>
        <v>0</v>
      </c>
      <c r="O338" s="544">
        <f>SUBTOTAL(9,O339:O345)</f>
        <v>0</v>
      </c>
      <c r="P338" s="544">
        <f>SUBTOTAL(9,P339:P345)</f>
        <v>0</v>
      </c>
      <c r="Q338" s="544">
        <f>SUBTOTAL(9,Q339:Q345)</f>
        <v>0</v>
      </c>
      <c r="R338" s="544"/>
      <c r="S338" s="1707">
        <f>SUBTOTAL(9,S345)</f>
        <v>0</v>
      </c>
      <c r="T338" s="1708"/>
      <c r="U338" s="544">
        <f>SUBTOTAL(9,U339:U345)</f>
        <v>0</v>
      </c>
      <c r="V338" s="544">
        <v>1843604379</v>
      </c>
      <c r="W338" s="544">
        <v>1852668600</v>
      </c>
      <c r="X338" s="544">
        <v>1871533791.5999999</v>
      </c>
      <c r="Y338" s="544">
        <f>SUBTOTAL(9,Y339:Y345)</f>
        <v>0</v>
      </c>
      <c r="Z338" s="954"/>
      <c r="AA338" s="503"/>
      <c r="AB338" s="504"/>
      <c r="AC338" s="504"/>
      <c r="AD338" s="504"/>
      <c r="AE338" s="487"/>
      <c r="AF338" s="487"/>
      <c r="AG338" s="487"/>
      <c r="AH338" s="487"/>
      <c r="AI338" s="487"/>
      <c r="AJ338" s="487"/>
    </row>
    <row r="339" spans="1:36" s="1" customFormat="1" ht="42.75" hidden="1" customHeight="1" x14ac:dyDescent="0.2">
      <c r="A339" s="9"/>
      <c r="B339" s="33"/>
      <c r="C339" s="787" t="s">
        <v>781</v>
      </c>
      <c r="D339" s="25" t="e">
        <f>+Y339/#REF!</f>
        <v>#REF!</v>
      </c>
      <c r="E339" s="48" t="s">
        <v>518</v>
      </c>
      <c r="F339" s="52">
        <v>0</v>
      </c>
      <c r="G339" s="52">
        <v>0.2</v>
      </c>
      <c r="H339" s="52">
        <v>0</v>
      </c>
      <c r="I339" s="1159" t="s">
        <v>863</v>
      </c>
      <c r="J339" s="52"/>
      <c r="K339" s="52"/>
      <c r="L339" s="59"/>
      <c r="M339" s="59"/>
      <c r="N339" s="543"/>
      <c r="O339" s="543"/>
      <c r="P339" s="543"/>
      <c r="Q339" s="543"/>
      <c r="R339" s="543"/>
      <c r="S339" s="1266"/>
      <c r="T339" s="1267"/>
      <c r="U339" s="543"/>
      <c r="V339" s="543">
        <v>450000000</v>
      </c>
      <c r="W339" s="543">
        <v>500000000</v>
      </c>
      <c r="X339" s="543">
        <v>500000000</v>
      </c>
      <c r="Y339" s="543">
        <f t="shared" ref="Y339:Y345" si="3">SUM(N339:U339)</f>
        <v>0</v>
      </c>
      <c r="Z339" s="954"/>
      <c r="AA339" s="503"/>
      <c r="AB339" s="504"/>
      <c r="AC339" s="504"/>
      <c r="AD339" s="504"/>
      <c r="AE339" s="487"/>
      <c r="AF339" s="487"/>
      <c r="AG339" s="487"/>
      <c r="AH339" s="487"/>
      <c r="AI339" s="487"/>
      <c r="AJ339" s="487"/>
    </row>
    <row r="340" spans="1:36" s="1" customFormat="1" ht="28.5" hidden="1" customHeight="1" x14ac:dyDescent="0.2">
      <c r="A340" s="9"/>
      <c r="B340" s="33"/>
      <c r="C340" s="39" t="s">
        <v>782</v>
      </c>
      <c r="D340" s="25" t="e">
        <f>+Y340/#REF!</f>
        <v>#REF!</v>
      </c>
      <c r="E340" s="48" t="s">
        <v>519</v>
      </c>
      <c r="F340" s="50">
        <v>0.87</v>
      </c>
      <c r="G340" s="50">
        <v>0.88500000000000001</v>
      </c>
      <c r="H340" s="927">
        <f>+F340+0.5%</f>
        <v>0.875</v>
      </c>
      <c r="I340" s="1259"/>
      <c r="J340" s="64"/>
      <c r="K340" s="64"/>
      <c r="L340" s="65"/>
      <c r="M340" s="65"/>
      <c r="N340" s="543"/>
      <c r="O340" s="543"/>
      <c r="P340" s="851">
        <v>5000</v>
      </c>
      <c r="Q340" s="543"/>
      <c r="R340" s="543"/>
      <c r="S340" s="1266"/>
      <c r="T340" s="1267"/>
      <c r="U340" s="543"/>
      <c r="V340" s="543">
        <v>300000000</v>
      </c>
      <c r="W340" s="543">
        <v>200000000</v>
      </c>
      <c r="X340" s="543">
        <v>200000000</v>
      </c>
      <c r="Y340" s="543">
        <f t="shared" si="3"/>
        <v>5000</v>
      </c>
      <c r="Z340" s="954"/>
      <c r="AA340" s="503"/>
      <c r="AB340" s="504"/>
      <c r="AC340" s="504"/>
      <c r="AD340" s="504"/>
      <c r="AE340" s="487"/>
      <c r="AF340" s="487"/>
      <c r="AG340" s="487"/>
      <c r="AH340" s="487"/>
      <c r="AI340" s="487"/>
      <c r="AJ340" s="487"/>
    </row>
    <row r="341" spans="1:36" s="1" customFormat="1" ht="42.75" hidden="1" customHeight="1" x14ac:dyDescent="0.2">
      <c r="A341" s="9"/>
      <c r="B341" s="33"/>
      <c r="C341" s="39" t="s">
        <v>783</v>
      </c>
      <c r="D341" s="25" t="e">
        <f>+Y341/#REF!</f>
        <v>#REF!</v>
      </c>
      <c r="E341" s="48" t="s">
        <v>943</v>
      </c>
      <c r="F341" s="58" t="s">
        <v>510</v>
      </c>
      <c r="G341" s="52">
        <v>0.2</v>
      </c>
      <c r="H341" s="52">
        <v>0</v>
      </c>
      <c r="I341" s="1259"/>
      <c r="J341" s="52"/>
      <c r="K341" s="52"/>
      <c r="L341" s="59"/>
      <c r="M341" s="59"/>
      <c r="N341" s="543"/>
      <c r="O341" s="543"/>
      <c r="P341" s="543"/>
      <c r="Q341" s="543"/>
      <c r="R341" s="543"/>
      <c r="S341" s="1266"/>
      <c r="T341" s="1267"/>
      <c r="U341" s="543"/>
      <c r="V341" s="543">
        <v>10000000</v>
      </c>
      <c r="W341" s="543">
        <v>10000000</v>
      </c>
      <c r="X341" s="543">
        <v>10000000</v>
      </c>
      <c r="Y341" s="543">
        <f t="shared" si="3"/>
        <v>0</v>
      </c>
      <c r="Z341" s="954"/>
      <c r="AA341" s="503"/>
      <c r="AB341" s="504"/>
      <c r="AC341" s="504"/>
      <c r="AD341" s="504"/>
      <c r="AE341" s="487"/>
      <c r="AF341" s="487"/>
      <c r="AG341" s="487"/>
      <c r="AH341" s="487"/>
      <c r="AI341" s="487"/>
      <c r="AJ341" s="487"/>
    </row>
    <row r="342" spans="1:36" s="1" customFormat="1" ht="42.75" hidden="1" customHeight="1" x14ac:dyDescent="0.2">
      <c r="A342" s="9"/>
      <c r="B342" s="33"/>
      <c r="C342" s="39" t="s">
        <v>784</v>
      </c>
      <c r="D342" s="25" t="e">
        <f>+Y342/#REF!</f>
        <v>#REF!</v>
      </c>
      <c r="E342" s="48" t="s">
        <v>520</v>
      </c>
      <c r="F342" s="58">
        <v>0</v>
      </c>
      <c r="G342" s="52">
        <v>0.2</v>
      </c>
      <c r="H342" s="52">
        <v>0</v>
      </c>
      <c r="I342" s="1259"/>
      <c r="J342" s="52"/>
      <c r="K342" s="52"/>
      <c r="L342" s="59"/>
      <c r="M342" s="59"/>
      <c r="N342" s="543"/>
      <c r="O342" s="543"/>
      <c r="P342" s="543"/>
      <c r="Q342" s="543"/>
      <c r="R342" s="543"/>
      <c r="S342" s="1266"/>
      <c r="T342" s="1267"/>
      <c r="U342" s="543"/>
      <c r="V342" s="543">
        <v>0</v>
      </c>
      <c r="W342" s="543">
        <v>0</v>
      </c>
      <c r="X342" s="543">
        <v>0</v>
      </c>
      <c r="Y342" s="543">
        <f t="shared" si="3"/>
        <v>0</v>
      </c>
      <c r="Z342" s="954"/>
      <c r="AA342" s="503"/>
      <c r="AB342" s="504"/>
      <c r="AC342" s="504"/>
      <c r="AD342" s="504"/>
      <c r="AE342" s="487"/>
      <c r="AF342" s="487"/>
      <c r="AG342" s="487"/>
      <c r="AH342" s="487"/>
      <c r="AI342" s="487"/>
      <c r="AJ342" s="487"/>
    </row>
    <row r="343" spans="1:36" s="1" customFormat="1" ht="28.5" hidden="1" customHeight="1" x14ac:dyDescent="0.2">
      <c r="A343" s="9"/>
      <c r="B343" s="33"/>
      <c r="C343" s="39" t="s">
        <v>785</v>
      </c>
      <c r="D343" s="25" t="e">
        <f>+Y343/#REF!</f>
        <v>#REF!</v>
      </c>
      <c r="E343" s="48" t="s">
        <v>944</v>
      </c>
      <c r="F343" s="52">
        <v>0</v>
      </c>
      <c r="G343" s="52">
        <v>0.2</v>
      </c>
      <c r="H343" s="52">
        <v>0</v>
      </c>
      <c r="I343" s="1259"/>
      <c r="J343" s="52"/>
      <c r="K343" s="52"/>
      <c r="L343" s="59"/>
      <c r="M343" s="59"/>
      <c r="N343" s="543"/>
      <c r="O343" s="543"/>
      <c r="P343" s="543"/>
      <c r="Q343" s="543"/>
      <c r="R343" s="543"/>
      <c r="S343" s="1266"/>
      <c r="T343" s="1267"/>
      <c r="U343" s="543"/>
      <c r="V343" s="543">
        <v>50000000</v>
      </c>
      <c r="W343" s="543">
        <v>50000000</v>
      </c>
      <c r="X343" s="543">
        <v>50000000</v>
      </c>
      <c r="Y343" s="543">
        <f t="shared" si="3"/>
        <v>0</v>
      </c>
      <c r="Z343" s="954"/>
      <c r="AA343" s="503"/>
      <c r="AB343" s="504"/>
      <c r="AC343" s="504"/>
      <c r="AD343" s="504"/>
      <c r="AE343" s="487"/>
      <c r="AF343" s="487"/>
      <c r="AG343" s="487"/>
      <c r="AH343" s="487"/>
      <c r="AI343" s="487"/>
      <c r="AJ343" s="487"/>
    </row>
    <row r="344" spans="1:36" s="1" customFormat="1" ht="28.5" hidden="1" customHeight="1" x14ac:dyDescent="0.2">
      <c r="A344" s="9"/>
      <c r="B344" s="33"/>
      <c r="C344" s="39" t="s">
        <v>786</v>
      </c>
      <c r="D344" s="25" t="e">
        <f>+Y344/#REF!</f>
        <v>#REF!</v>
      </c>
      <c r="E344" s="48" t="s">
        <v>945</v>
      </c>
      <c r="F344" s="58" t="s">
        <v>285</v>
      </c>
      <c r="G344" s="50">
        <v>0.01</v>
      </c>
      <c r="H344" s="61">
        <v>0.01</v>
      </c>
      <c r="I344" s="1259"/>
      <c r="J344" s="61"/>
      <c r="K344" s="61"/>
      <c r="L344" s="62"/>
      <c r="M344" s="62"/>
      <c r="N344" s="543"/>
      <c r="O344" s="543"/>
      <c r="P344" s="543"/>
      <c r="Q344" s="543"/>
      <c r="R344" s="543"/>
      <c r="S344" s="1266"/>
      <c r="T344" s="1267"/>
      <c r="U344" s="543"/>
      <c r="V344" s="543">
        <v>0</v>
      </c>
      <c r="W344" s="543">
        <v>0</v>
      </c>
      <c r="X344" s="543">
        <v>0</v>
      </c>
      <c r="Y344" s="543">
        <f t="shared" si="3"/>
        <v>0</v>
      </c>
      <c r="Z344" s="954"/>
      <c r="AA344" s="503"/>
      <c r="AB344" s="504"/>
      <c r="AC344" s="504"/>
      <c r="AD344" s="504"/>
      <c r="AE344" s="487"/>
      <c r="AF344" s="487"/>
      <c r="AG344" s="487"/>
      <c r="AH344" s="487"/>
      <c r="AI344" s="487"/>
      <c r="AJ344" s="487"/>
    </row>
    <row r="345" spans="1:36" s="1" customFormat="1" ht="33.75" hidden="1" customHeight="1" x14ac:dyDescent="0.2">
      <c r="A345" s="9"/>
      <c r="B345" s="33"/>
      <c r="C345" s="724" t="s">
        <v>787</v>
      </c>
      <c r="D345" s="25" t="e">
        <f>+Y345/#REF!</f>
        <v>#REF!</v>
      </c>
      <c r="E345" s="48" t="s">
        <v>905</v>
      </c>
      <c r="F345" s="52">
        <v>0</v>
      </c>
      <c r="G345" s="52">
        <v>183</v>
      </c>
      <c r="H345" s="52">
        <v>183</v>
      </c>
      <c r="I345" s="1160"/>
      <c r="J345" s="725" t="s">
        <v>607</v>
      </c>
      <c r="K345" s="52"/>
      <c r="L345" s="59"/>
      <c r="M345" s="59"/>
      <c r="N345" s="543"/>
      <c r="O345" s="543"/>
      <c r="P345" s="543"/>
      <c r="Q345" s="543"/>
      <c r="R345" s="543"/>
      <c r="S345" s="1394">
        <v>3313238</v>
      </c>
      <c r="T345" s="1395"/>
      <c r="U345" s="543"/>
      <c r="V345" s="543">
        <v>1033604379</v>
      </c>
      <c r="W345" s="543">
        <v>1092668600</v>
      </c>
      <c r="X345" s="543">
        <v>1111533791.5999999</v>
      </c>
      <c r="Y345" s="543">
        <f t="shared" si="3"/>
        <v>3313238</v>
      </c>
      <c r="Z345" s="954"/>
      <c r="AA345" s="619"/>
      <c r="AB345" s="487"/>
      <c r="AC345" s="487"/>
      <c r="AD345" s="487"/>
      <c r="AE345" s="487"/>
      <c r="AF345" s="487"/>
      <c r="AG345" s="487"/>
      <c r="AH345" s="487"/>
      <c r="AI345" s="487"/>
      <c r="AJ345" s="487"/>
    </row>
    <row r="346" spans="1:36" s="1" customFormat="1" ht="45" hidden="1" customHeight="1" x14ac:dyDescent="0.2">
      <c r="A346" s="8" t="s">
        <v>209</v>
      </c>
      <c r="B346" s="35" t="s">
        <v>37</v>
      </c>
      <c r="C346" s="37" t="s">
        <v>141</v>
      </c>
      <c r="D346" s="26" t="e">
        <f>+Y346/#REF!</f>
        <v>#REF!</v>
      </c>
      <c r="E346" s="54"/>
      <c r="F346" s="55"/>
      <c r="G346" s="55"/>
      <c r="H346" s="56"/>
      <c r="I346" s="57"/>
      <c r="J346" s="56"/>
      <c r="K346" s="56"/>
      <c r="L346" s="57"/>
      <c r="M346" s="57"/>
      <c r="N346" s="544"/>
      <c r="O346" s="544"/>
      <c r="P346" s="544"/>
      <c r="Q346" s="544"/>
      <c r="R346" s="544"/>
      <c r="S346" s="1707"/>
      <c r="T346" s="1708"/>
      <c r="U346" s="544"/>
      <c r="V346" s="544">
        <v>365444026</v>
      </c>
      <c r="W346" s="544">
        <v>383185711</v>
      </c>
      <c r="X346" s="544">
        <v>388912346.19999999</v>
      </c>
      <c r="Y346" s="544">
        <f>+Y347+Y348</f>
        <v>0</v>
      </c>
      <c r="Z346" s="954"/>
      <c r="AA346" s="503"/>
      <c r="AB346" s="504"/>
      <c r="AC346" s="504"/>
      <c r="AD346" s="504"/>
      <c r="AE346" s="487"/>
      <c r="AF346" s="487"/>
      <c r="AG346" s="487"/>
      <c r="AH346" s="487"/>
      <c r="AI346" s="487"/>
      <c r="AJ346" s="487"/>
    </row>
    <row r="347" spans="1:36" s="1" customFormat="1" ht="85.5" hidden="1" customHeight="1" x14ac:dyDescent="0.2">
      <c r="A347" s="9"/>
      <c r="B347" s="33"/>
      <c r="C347" s="34" t="s">
        <v>788</v>
      </c>
      <c r="D347" s="25" t="e">
        <f>+Y347/#REF!</f>
        <v>#REF!</v>
      </c>
      <c r="E347" s="48" t="s">
        <v>237</v>
      </c>
      <c r="F347" s="52">
        <v>0</v>
      </c>
      <c r="G347" s="52"/>
      <c r="H347" s="52" t="s">
        <v>413</v>
      </c>
      <c r="I347" s="813" t="s">
        <v>865</v>
      </c>
      <c r="J347" s="52"/>
      <c r="K347" s="52"/>
      <c r="L347" s="59"/>
      <c r="M347" s="59"/>
      <c r="N347" s="543">
        <v>0</v>
      </c>
      <c r="O347" s="542">
        <v>0</v>
      </c>
      <c r="P347" s="543">
        <v>0</v>
      </c>
      <c r="Q347" s="543">
        <v>0</v>
      </c>
      <c r="R347" s="543"/>
      <c r="S347" s="543">
        <v>0</v>
      </c>
      <c r="T347" s="543">
        <v>0</v>
      </c>
      <c r="U347" s="543">
        <v>0</v>
      </c>
      <c r="V347" s="543">
        <v>50000000</v>
      </c>
      <c r="W347" s="543">
        <v>50000000</v>
      </c>
      <c r="X347" s="543">
        <v>50000000</v>
      </c>
      <c r="Y347" s="543">
        <f>SUM(N347:U347)</f>
        <v>0</v>
      </c>
      <c r="Z347" s="954"/>
      <c r="AA347" s="503"/>
      <c r="AB347" s="504"/>
      <c r="AC347" s="504"/>
      <c r="AD347" s="504"/>
      <c r="AE347" s="487"/>
      <c r="AF347" s="487"/>
      <c r="AG347" s="487"/>
      <c r="AH347" s="487"/>
      <c r="AI347" s="487"/>
      <c r="AJ347" s="487"/>
    </row>
    <row r="348" spans="1:36" s="1" customFormat="1" ht="42.75" hidden="1" customHeight="1" x14ac:dyDescent="0.2">
      <c r="A348" s="9"/>
      <c r="B348" s="33"/>
      <c r="C348" s="34" t="s">
        <v>789</v>
      </c>
      <c r="D348" s="25" t="e">
        <f>+Y348/#REF!</f>
        <v>#REF!</v>
      </c>
      <c r="E348" s="48" t="s">
        <v>238</v>
      </c>
      <c r="F348" s="52">
        <v>1</v>
      </c>
      <c r="G348" s="52">
        <v>1</v>
      </c>
      <c r="H348" s="52">
        <v>1</v>
      </c>
      <c r="I348" s="617" t="s">
        <v>866</v>
      </c>
      <c r="J348" s="52"/>
      <c r="K348" s="52"/>
      <c r="L348" s="59"/>
      <c r="M348" s="59"/>
      <c r="N348" s="543">
        <v>0</v>
      </c>
      <c r="O348" s="543">
        <v>0</v>
      </c>
      <c r="P348" s="543">
        <v>0</v>
      </c>
      <c r="Q348" s="543">
        <v>0</v>
      </c>
      <c r="R348" s="543"/>
      <c r="S348" s="1266">
        <v>0</v>
      </c>
      <c r="T348" s="1267"/>
      <c r="U348" s="543">
        <v>0</v>
      </c>
      <c r="V348" s="543">
        <v>1500000</v>
      </c>
      <c r="W348" s="543">
        <v>1500000</v>
      </c>
      <c r="X348" s="543">
        <v>1500000</v>
      </c>
      <c r="Y348" s="543">
        <f>SUM(N348:U348)</f>
        <v>0</v>
      </c>
      <c r="Z348" s="954"/>
      <c r="AA348" s="503"/>
      <c r="AB348" s="504"/>
      <c r="AC348" s="504"/>
      <c r="AD348" s="504"/>
      <c r="AE348" s="487"/>
      <c r="AF348" s="487"/>
      <c r="AG348" s="487"/>
      <c r="AH348" s="487"/>
      <c r="AI348" s="487"/>
      <c r="AJ348" s="487"/>
    </row>
    <row r="349" spans="1:36" s="1" customFormat="1" ht="28.5" hidden="1" customHeight="1" x14ac:dyDescent="0.2">
      <c r="A349" s="8" t="s">
        <v>209</v>
      </c>
      <c r="B349" s="1608" t="s">
        <v>37</v>
      </c>
      <c r="C349" s="37" t="s">
        <v>790</v>
      </c>
      <c r="D349" s="26" t="e">
        <f>+Y349/#REF!</f>
        <v>#REF!</v>
      </c>
      <c r="E349" s="54"/>
      <c r="F349" s="55"/>
      <c r="G349" s="55"/>
      <c r="H349" s="56"/>
      <c r="I349" s="57"/>
      <c r="J349" s="56"/>
      <c r="K349" s="56"/>
      <c r="L349" s="57"/>
      <c r="M349" s="57"/>
      <c r="N349" s="544">
        <f t="shared" ref="N349:S349" si="4">SUBTOTAL(9,N350)</f>
        <v>0</v>
      </c>
      <c r="O349" s="544">
        <f t="shared" si="4"/>
        <v>0</v>
      </c>
      <c r="P349" s="544">
        <f t="shared" si="4"/>
        <v>0</v>
      </c>
      <c r="Q349" s="544">
        <f t="shared" si="4"/>
        <v>0</v>
      </c>
      <c r="R349" s="544">
        <f t="shared" si="4"/>
        <v>0</v>
      </c>
      <c r="S349" s="1707">
        <f t="shared" si="4"/>
        <v>0</v>
      </c>
      <c r="T349" s="1708"/>
      <c r="U349" s="544">
        <f>SUBTOTAL(9,U350)</f>
        <v>0</v>
      </c>
      <c r="V349" s="544">
        <v>365444026</v>
      </c>
      <c r="W349" s="544">
        <v>383185711</v>
      </c>
      <c r="X349" s="544">
        <v>388912346.19999999</v>
      </c>
      <c r="Y349" s="544">
        <f>+Y350</f>
        <v>2389339</v>
      </c>
      <c r="Z349" s="954"/>
      <c r="AA349" s="503"/>
      <c r="AB349" s="504"/>
      <c r="AC349" s="504"/>
      <c r="AD349" s="504"/>
      <c r="AE349" s="487"/>
      <c r="AF349" s="487"/>
      <c r="AG349" s="487"/>
      <c r="AH349" s="487"/>
      <c r="AI349" s="487"/>
      <c r="AJ349" s="487"/>
    </row>
    <row r="350" spans="1:36" s="769" customFormat="1" ht="99.75" hidden="1" customHeight="1" x14ac:dyDescent="0.2">
      <c r="A350" s="764"/>
      <c r="B350" s="1610"/>
      <c r="C350" s="788" t="s">
        <v>791</v>
      </c>
      <c r="D350" s="789"/>
      <c r="E350" s="793" t="s">
        <v>946</v>
      </c>
      <c r="F350" s="832">
        <v>12</v>
      </c>
      <c r="G350" s="832">
        <v>12</v>
      </c>
      <c r="H350" s="833">
        <v>12</v>
      </c>
      <c r="I350" s="814" t="s">
        <v>869</v>
      </c>
      <c r="J350" s="790"/>
      <c r="K350" s="790"/>
      <c r="L350" s="791"/>
      <c r="M350" s="791"/>
      <c r="N350" s="851">
        <v>966293</v>
      </c>
      <c r="O350" s="792"/>
      <c r="P350" s="792"/>
      <c r="Q350" s="792"/>
      <c r="R350" s="792"/>
      <c r="S350" s="1394">
        <v>1423046</v>
      </c>
      <c r="T350" s="1395"/>
      <c r="U350" s="792"/>
      <c r="V350" s="792"/>
      <c r="W350" s="792"/>
      <c r="X350" s="792"/>
      <c r="Y350" s="792">
        <f>SUM(N350:U350)</f>
        <v>2389339</v>
      </c>
      <c r="Z350" s="954"/>
      <c r="AA350" s="503"/>
      <c r="AB350" s="504"/>
      <c r="AC350" s="504"/>
      <c r="AD350" s="504"/>
      <c r="AE350" s="504"/>
      <c r="AF350" s="504"/>
      <c r="AG350" s="504"/>
      <c r="AH350" s="504"/>
      <c r="AI350" s="504"/>
      <c r="AJ350" s="504"/>
    </row>
    <row r="351" spans="1:36" s="1" customFormat="1" ht="15" hidden="1" customHeight="1" x14ac:dyDescent="0.25">
      <c r="A351" s="7" t="s">
        <v>142</v>
      </c>
      <c r="B351" s="31" t="s">
        <v>33</v>
      </c>
      <c r="C351" s="36" t="s">
        <v>143</v>
      </c>
      <c r="D351" s="24" t="e">
        <f>+Y351/#REF!</f>
        <v>#REF!</v>
      </c>
      <c r="E351" s="44"/>
      <c r="F351" s="45"/>
      <c r="G351" s="45"/>
      <c r="H351" s="46"/>
      <c r="I351" s="47"/>
      <c r="J351" s="46"/>
      <c r="K351" s="46"/>
      <c r="L351" s="47"/>
      <c r="M351" s="47"/>
      <c r="N351" s="541"/>
      <c r="O351" s="541"/>
      <c r="P351" s="541"/>
      <c r="Q351" s="541"/>
      <c r="R351" s="541"/>
      <c r="S351" s="541"/>
      <c r="T351" s="541"/>
      <c r="U351" s="541"/>
      <c r="V351" s="541">
        <v>0</v>
      </c>
      <c r="W351" s="541">
        <v>3000000</v>
      </c>
      <c r="X351" s="541">
        <v>3000000</v>
      </c>
      <c r="Y351" s="541">
        <f>+Y354+Y360</f>
        <v>144794</v>
      </c>
      <c r="Z351" s="954"/>
      <c r="AA351" s="503"/>
      <c r="AB351" s="504"/>
      <c r="AC351" s="504"/>
      <c r="AD351" s="504"/>
      <c r="AE351" s="487"/>
      <c r="AF351" s="487"/>
      <c r="AG351" s="487"/>
      <c r="AH351" s="487"/>
      <c r="AI351" s="487"/>
      <c r="AJ351" s="487"/>
    </row>
    <row r="352" spans="1:36" s="1" customFormat="1" ht="42.75" hidden="1" customHeight="1" x14ac:dyDescent="0.2">
      <c r="A352" s="9"/>
      <c r="B352" s="33" t="s">
        <v>155</v>
      </c>
      <c r="C352" s="34" t="s">
        <v>144</v>
      </c>
      <c r="D352" s="25" t="e">
        <f>+Y352/#REF!</f>
        <v>#REF!</v>
      </c>
      <c r="E352" s="48" t="s">
        <v>521</v>
      </c>
      <c r="F352" s="58">
        <v>0</v>
      </c>
      <c r="G352" s="58"/>
      <c r="H352" s="64">
        <v>5.0000000000000001E-3</v>
      </c>
      <c r="I352" s="65"/>
      <c r="J352" s="64"/>
      <c r="K352" s="64"/>
      <c r="L352" s="65"/>
      <c r="M352" s="65"/>
      <c r="N352" s="543"/>
      <c r="O352" s="543"/>
      <c r="P352" s="543"/>
      <c r="Q352" s="543"/>
      <c r="R352" s="543"/>
      <c r="S352" s="543"/>
      <c r="T352" s="543"/>
      <c r="U352" s="543"/>
      <c r="V352" s="543">
        <f>+V355+V356+V357</f>
        <v>0</v>
      </c>
      <c r="W352" s="543">
        <f>+W355+W356+W359</f>
        <v>2000000</v>
      </c>
      <c r="X352" s="543">
        <f>+X355+X356+X359</f>
        <v>2000000</v>
      </c>
      <c r="Y352" s="543" t="e">
        <f>+V352+W352+X352+#REF!</f>
        <v>#REF!</v>
      </c>
      <c r="Z352" s="954"/>
      <c r="AA352" s="503"/>
      <c r="AB352" s="504"/>
      <c r="AC352" s="504"/>
      <c r="AD352" s="504"/>
      <c r="AE352" s="487"/>
      <c r="AF352" s="487"/>
      <c r="AG352" s="487"/>
      <c r="AH352" s="487"/>
      <c r="AI352" s="487"/>
      <c r="AJ352" s="487"/>
    </row>
    <row r="353" spans="1:36" s="1" customFormat="1" ht="33" hidden="1" customHeight="1" x14ac:dyDescent="0.2">
      <c r="A353" s="9"/>
      <c r="B353" s="33" t="s">
        <v>156</v>
      </c>
      <c r="C353" s="34" t="s">
        <v>145</v>
      </c>
      <c r="D353" s="25" t="e">
        <f>+Y353/#REF!</f>
        <v>#REF!</v>
      </c>
      <c r="E353" s="48" t="s">
        <v>522</v>
      </c>
      <c r="F353" s="58">
        <v>0</v>
      </c>
      <c r="G353" s="58"/>
      <c r="H353" s="52">
        <v>0</v>
      </c>
      <c r="I353" s="59"/>
      <c r="J353" s="52"/>
      <c r="K353" s="52"/>
      <c r="L353" s="59"/>
      <c r="M353" s="59"/>
      <c r="N353" s="543"/>
      <c r="O353" s="543"/>
      <c r="P353" s="543"/>
      <c r="Q353" s="543"/>
      <c r="R353" s="543"/>
      <c r="S353" s="543"/>
      <c r="T353" s="543"/>
      <c r="U353" s="543"/>
      <c r="V353" s="543">
        <f>+V361</f>
        <v>0</v>
      </c>
      <c r="W353" s="543">
        <f>+W361</f>
        <v>1000000</v>
      </c>
      <c r="X353" s="543">
        <f>+X361</f>
        <v>1000000</v>
      </c>
      <c r="Y353" s="543" t="e">
        <f>+V353+W353+X353+#REF!</f>
        <v>#REF!</v>
      </c>
      <c r="Z353" s="954"/>
      <c r="AA353" s="503"/>
      <c r="AB353" s="504"/>
      <c r="AC353" s="504"/>
      <c r="AD353" s="504"/>
      <c r="AE353" s="487"/>
      <c r="AF353" s="487"/>
      <c r="AG353" s="487"/>
      <c r="AH353" s="487"/>
      <c r="AI353" s="487"/>
      <c r="AJ353" s="487"/>
    </row>
    <row r="354" spans="1:36" s="1" customFormat="1" ht="28.5" hidden="1" customHeight="1" x14ac:dyDescent="0.25">
      <c r="A354" s="8" t="s">
        <v>146</v>
      </c>
      <c r="B354" s="1608" t="s">
        <v>37</v>
      </c>
      <c r="C354" s="38" t="s">
        <v>147</v>
      </c>
      <c r="D354" s="26" t="e">
        <f>+Y354/#REF!</f>
        <v>#REF!</v>
      </c>
      <c r="E354" s="54"/>
      <c r="F354" s="55"/>
      <c r="G354" s="55"/>
      <c r="H354" s="56"/>
      <c r="I354" s="57"/>
      <c r="J354" s="56"/>
      <c r="K354" s="56"/>
      <c r="L354" s="57"/>
      <c r="M354" s="57"/>
      <c r="N354" s="544">
        <f>SUBTOTAL(9,N355:N359)</f>
        <v>0</v>
      </c>
      <c r="O354" s="544">
        <f>SUBTOTAL(9,O355:O359)</f>
        <v>0</v>
      </c>
      <c r="P354" s="544">
        <f>SUBTOTAL(9,P355:P359)</f>
        <v>0</v>
      </c>
      <c r="Q354" s="544">
        <f>SUBTOTAL(9,Q355:Q359)</f>
        <v>0</v>
      </c>
      <c r="R354" s="544"/>
      <c r="S354" s="1707">
        <f>SUBTOTAL(9,S355:T359)</f>
        <v>0</v>
      </c>
      <c r="T354" s="1708"/>
      <c r="U354" s="544">
        <f>SUBTOTAL(9,U355:U359)</f>
        <v>0</v>
      </c>
      <c r="V354" s="544">
        <v>0</v>
      </c>
      <c r="W354" s="544">
        <v>2000000</v>
      </c>
      <c r="X354" s="544">
        <v>2000000</v>
      </c>
      <c r="Y354" s="544">
        <f>SUM(Y355:Y358)</f>
        <v>144794</v>
      </c>
      <c r="Z354" s="954"/>
      <c r="AA354" s="503"/>
      <c r="AB354" s="504"/>
      <c r="AC354" s="504"/>
      <c r="AD354" s="504"/>
      <c r="AE354" s="487"/>
      <c r="AF354" s="487"/>
      <c r="AG354" s="487"/>
      <c r="AH354" s="487"/>
      <c r="AI354" s="487"/>
      <c r="AJ354" s="487"/>
    </row>
    <row r="355" spans="1:36" s="1" customFormat="1" ht="28.5" hidden="1" customHeight="1" x14ac:dyDescent="0.2">
      <c r="A355" s="9"/>
      <c r="B355" s="1609"/>
      <c r="C355" s="34" t="s">
        <v>792</v>
      </c>
      <c r="D355" s="25" t="e">
        <f>+Y355/#REF!</f>
        <v>#REF!</v>
      </c>
      <c r="E355" s="48" t="s">
        <v>523</v>
      </c>
      <c r="F355" s="58" t="s">
        <v>285</v>
      </c>
      <c r="G355" s="926">
        <v>20</v>
      </c>
      <c r="H355" s="52">
        <v>80</v>
      </c>
      <c r="I355" s="1159" t="s">
        <v>618</v>
      </c>
      <c r="J355" s="1159" t="s">
        <v>619</v>
      </c>
      <c r="K355" s="52"/>
      <c r="L355" s="59"/>
      <c r="M355" s="59"/>
      <c r="N355" s="1161"/>
      <c r="O355" s="1161"/>
      <c r="P355" s="1264">
        <v>34296</v>
      </c>
      <c r="Q355" s="1264">
        <v>93498</v>
      </c>
      <c r="R355" s="1161"/>
      <c r="S355" s="1398"/>
      <c r="T355" s="1399"/>
      <c r="U355" s="1161"/>
      <c r="V355" s="1161">
        <v>0</v>
      </c>
      <c r="W355" s="543">
        <v>1000000</v>
      </c>
      <c r="X355" s="543">
        <v>1000000</v>
      </c>
      <c r="Y355" s="1161">
        <f>SUM(N355:U356)</f>
        <v>127794</v>
      </c>
      <c r="Z355" s="954"/>
      <c r="AA355" s="619"/>
      <c r="AB355" s="487"/>
      <c r="AC355" s="487"/>
      <c r="AD355" s="487"/>
      <c r="AE355" s="487"/>
      <c r="AF355" s="487"/>
      <c r="AG355" s="487"/>
      <c r="AH355" s="487"/>
      <c r="AI355" s="487"/>
      <c r="AJ355" s="487"/>
    </row>
    <row r="356" spans="1:36" s="1" customFormat="1" ht="28.5" hidden="1" customHeight="1" x14ac:dyDescent="0.2">
      <c r="A356" s="9"/>
      <c r="B356" s="1609"/>
      <c r="C356" s="34" t="s">
        <v>793</v>
      </c>
      <c r="D356" s="25" t="e">
        <f>+Y356/#REF!</f>
        <v>#REF!</v>
      </c>
      <c r="E356" s="48" t="s">
        <v>947</v>
      </c>
      <c r="F356" s="58">
        <v>0</v>
      </c>
      <c r="G356" s="926">
        <v>1</v>
      </c>
      <c r="H356" s="52">
        <v>10</v>
      </c>
      <c r="I356" s="1259"/>
      <c r="J356" s="1160"/>
      <c r="K356" s="52"/>
      <c r="L356" s="59"/>
      <c r="M356" s="59"/>
      <c r="N356" s="1162"/>
      <c r="O356" s="1162"/>
      <c r="P356" s="1263"/>
      <c r="Q356" s="1263"/>
      <c r="R356" s="1163"/>
      <c r="S356" s="1711"/>
      <c r="T356" s="1712"/>
      <c r="U356" s="1162"/>
      <c r="V356" s="1163"/>
      <c r="W356" s="543">
        <v>1000000</v>
      </c>
      <c r="X356" s="543">
        <v>1000000</v>
      </c>
      <c r="Y356" s="1162"/>
      <c r="Z356" s="954"/>
      <c r="AA356" s="619"/>
      <c r="AB356" s="487"/>
      <c r="AC356" s="487"/>
      <c r="AD356" s="487"/>
      <c r="AE356" s="487"/>
      <c r="AF356" s="487"/>
      <c r="AG356" s="487"/>
      <c r="AH356" s="487"/>
      <c r="AI356" s="487"/>
      <c r="AJ356" s="487"/>
    </row>
    <row r="357" spans="1:36" s="1" customFormat="1" ht="31.5" hidden="1" customHeight="1" x14ac:dyDescent="0.2">
      <c r="A357" s="9"/>
      <c r="B357" s="1609"/>
      <c r="C357" s="34" t="s">
        <v>794</v>
      </c>
      <c r="D357" s="25"/>
      <c r="E357" s="48" t="s">
        <v>524</v>
      </c>
      <c r="F357" s="58">
        <v>1</v>
      </c>
      <c r="G357" s="926">
        <v>1</v>
      </c>
      <c r="H357" s="52">
        <v>1</v>
      </c>
      <c r="I357" s="1724"/>
      <c r="J357" s="726"/>
      <c r="K357" s="52"/>
      <c r="L357" s="59"/>
      <c r="M357" s="59"/>
      <c r="N357" s="1163"/>
      <c r="O357" s="1163"/>
      <c r="P357" s="1265"/>
      <c r="Q357" s="1265"/>
      <c r="R357" s="618"/>
      <c r="S357" s="1400"/>
      <c r="T357" s="1401"/>
      <c r="U357" s="1163"/>
      <c r="V357" s="618">
        <v>0</v>
      </c>
      <c r="W357" s="618"/>
      <c r="X357" s="618"/>
      <c r="Y357" s="1162"/>
      <c r="Z357" s="954"/>
      <c r="AA357" s="619"/>
      <c r="AB357" s="487"/>
      <c r="AC357" s="487"/>
      <c r="AD357" s="487"/>
      <c r="AE357" s="487"/>
      <c r="AF357" s="487"/>
      <c r="AG357" s="487"/>
      <c r="AH357" s="487"/>
      <c r="AI357" s="487"/>
      <c r="AJ357" s="487"/>
    </row>
    <row r="358" spans="1:36" s="1" customFormat="1" ht="31.5" hidden="1" customHeight="1" x14ac:dyDescent="0.2">
      <c r="A358" s="9"/>
      <c r="B358" s="1609"/>
      <c r="C358" s="34" t="s">
        <v>795</v>
      </c>
      <c r="D358" s="25"/>
      <c r="E358" s="48" t="s">
        <v>859</v>
      </c>
      <c r="F358" s="58" t="s">
        <v>870</v>
      </c>
      <c r="G358" s="926">
        <v>0</v>
      </c>
      <c r="H358" s="52">
        <v>0</v>
      </c>
      <c r="I358" s="1377" t="s">
        <v>620</v>
      </c>
      <c r="J358" s="794"/>
      <c r="K358" s="52"/>
      <c r="L358" s="59"/>
      <c r="M358" s="809"/>
      <c r="N358" s="1161"/>
      <c r="O358" s="1161"/>
      <c r="P358" s="1264">
        <v>17000</v>
      </c>
      <c r="Q358" s="1161"/>
      <c r="R358" s="795"/>
      <c r="S358" s="1398"/>
      <c r="T358" s="1399"/>
      <c r="U358" s="1161"/>
      <c r="V358" s="795"/>
      <c r="W358" s="795"/>
      <c r="X358" s="795"/>
      <c r="Y358" s="1162">
        <f>SUM(N358:U359)</f>
        <v>17000</v>
      </c>
      <c r="Z358" s="954"/>
      <c r="AA358" s="619"/>
      <c r="AB358" s="487"/>
      <c r="AC358" s="487"/>
      <c r="AD358" s="487"/>
      <c r="AE358" s="487"/>
      <c r="AF358" s="487"/>
      <c r="AG358" s="487"/>
      <c r="AH358" s="487"/>
      <c r="AI358" s="487"/>
      <c r="AJ358" s="487"/>
    </row>
    <row r="359" spans="1:36" s="1" customFormat="1" ht="28.5" hidden="1" customHeight="1" x14ac:dyDescent="0.2">
      <c r="A359" s="9"/>
      <c r="B359" s="1610"/>
      <c r="C359" s="34" t="s">
        <v>796</v>
      </c>
      <c r="D359" s="25" t="e">
        <f>+Y357/#REF!</f>
        <v>#REF!</v>
      </c>
      <c r="E359" s="48" t="s">
        <v>876</v>
      </c>
      <c r="F359" s="52">
        <v>1</v>
      </c>
      <c r="G359" s="928">
        <v>1</v>
      </c>
      <c r="H359" s="52">
        <v>1</v>
      </c>
      <c r="I359" s="1160"/>
      <c r="J359" s="727"/>
      <c r="K359" s="52"/>
      <c r="L359" s="59"/>
      <c r="M359" s="59"/>
      <c r="N359" s="1163"/>
      <c r="O359" s="1163"/>
      <c r="P359" s="1265"/>
      <c r="Q359" s="1163"/>
      <c r="R359" s="728"/>
      <c r="S359" s="1400"/>
      <c r="T359" s="1401"/>
      <c r="U359" s="1163"/>
      <c r="V359" s="728"/>
      <c r="W359" s="728">
        <v>0</v>
      </c>
      <c r="X359" s="728">
        <v>0</v>
      </c>
      <c r="Y359" s="1163"/>
      <c r="Z359" s="954"/>
      <c r="AA359" s="619"/>
      <c r="AB359" s="487"/>
      <c r="AC359" s="487"/>
      <c r="AD359" s="487"/>
      <c r="AE359" s="487"/>
      <c r="AF359" s="487"/>
      <c r="AG359" s="487"/>
      <c r="AH359" s="487"/>
      <c r="AI359" s="487"/>
      <c r="AJ359" s="487"/>
    </row>
    <row r="360" spans="1:36" s="1" customFormat="1" ht="45" hidden="1" customHeight="1" x14ac:dyDescent="0.2">
      <c r="A360" s="8" t="s">
        <v>148</v>
      </c>
      <c r="B360" s="35" t="s">
        <v>37</v>
      </c>
      <c r="C360" s="37" t="s">
        <v>149</v>
      </c>
      <c r="D360" s="26" t="e">
        <f>+Y360/#REF!</f>
        <v>#REF!</v>
      </c>
      <c r="E360" s="54"/>
      <c r="F360" s="55"/>
      <c r="G360" s="55"/>
      <c r="H360" s="56"/>
      <c r="I360" s="57"/>
      <c r="J360" s="56"/>
      <c r="K360" s="56"/>
      <c r="L360" s="57"/>
      <c r="M360" s="57"/>
      <c r="N360" s="544"/>
      <c r="O360" s="544"/>
      <c r="P360" s="544"/>
      <c r="Q360" s="544"/>
      <c r="R360" s="544"/>
      <c r="S360" s="544"/>
      <c r="T360" s="544"/>
      <c r="U360" s="544"/>
      <c r="V360" s="544">
        <v>0</v>
      </c>
      <c r="W360" s="544">
        <v>2000000</v>
      </c>
      <c r="X360" s="544">
        <v>2000000</v>
      </c>
      <c r="Y360" s="544">
        <v>0</v>
      </c>
      <c r="Z360" s="954"/>
      <c r="AA360" s="503"/>
      <c r="AB360" s="504"/>
      <c r="AC360" s="504"/>
      <c r="AD360" s="504"/>
      <c r="AE360" s="487"/>
      <c r="AF360" s="487"/>
      <c r="AG360" s="487"/>
      <c r="AH360" s="487"/>
      <c r="AI360" s="487"/>
      <c r="AJ360" s="487"/>
    </row>
    <row r="361" spans="1:36" s="1" customFormat="1" ht="99.75" hidden="1" customHeight="1" x14ac:dyDescent="0.2">
      <c r="A361" s="9"/>
      <c r="B361" s="966"/>
      <c r="C361" s="967" t="s">
        <v>152</v>
      </c>
      <c r="D361" s="25" t="e">
        <f>+Y361/#REF!</f>
        <v>#REF!</v>
      </c>
      <c r="E361" s="948" t="s">
        <v>239</v>
      </c>
      <c r="F361" s="968" t="s">
        <v>285</v>
      </c>
      <c r="G361" s="968"/>
      <c r="H361" s="52">
        <v>0</v>
      </c>
      <c r="I361" s="960"/>
      <c r="J361" s="52"/>
      <c r="K361" s="52"/>
      <c r="L361" s="59"/>
      <c r="M361" s="59"/>
      <c r="N361" s="969"/>
      <c r="O361" s="969"/>
      <c r="P361" s="969"/>
      <c r="Q361" s="969"/>
      <c r="R361" s="543"/>
      <c r="S361" s="969"/>
      <c r="T361" s="969"/>
      <c r="U361" s="969"/>
      <c r="V361" s="543">
        <v>0</v>
      </c>
      <c r="W361" s="543">
        <v>1000000</v>
      </c>
      <c r="X361" s="543">
        <v>1000000</v>
      </c>
      <c r="Y361" s="969">
        <f>SUM(N361:U361)</f>
        <v>0</v>
      </c>
      <c r="Z361" s="954"/>
      <c r="AA361" s="503"/>
      <c r="AB361" s="504"/>
      <c r="AC361" s="504"/>
      <c r="AD361" s="504"/>
      <c r="AE361" s="487"/>
      <c r="AF361" s="487"/>
      <c r="AG361" s="487"/>
      <c r="AH361" s="487"/>
      <c r="AI361" s="487"/>
      <c r="AJ361" s="487"/>
    </row>
    <row r="362" spans="1:36" s="1" customFormat="1" ht="33" hidden="1" customHeight="1" x14ac:dyDescent="0.2">
      <c r="A362" s="9"/>
      <c r="B362" s="27" t="s">
        <v>158</v>
      </c>
      <c r="C362" s="28" t="s">
        <v>153</v>
      </c>
      <c r="D362" s="88" t="e">
        <f>+Y362/#REF!</f>
        <v>#REF!</v>
      </c>
      <c r="E362" s="19" t="s">
        <v>240</v>
      </c>
      <c r="F362" s="20">
        <v>1008</v>
      </c>
      <c r="G362" s="20"/>
      <c r="H362" s="21">
        <v>0</v>
      </c>
      <c r="I362" s="22"/>
      <c r="J362" s="21"/>
      <c r="K362" s="21"/>
      <c r="L362" s="22"/>
      <c r="M362" s="22"/>
      <c r="N362" s="545"/>
      <c r="O362" s="545"/>
      <c r="P362" s="545"/>
      <c r="Q362" s="545"/>
      <c r="R362" s="545"/>
      <c r="S362" s="545"/>
      <c r="T362" s="545"/>
      <c r="U362" s="545"/>
      <c r="V362" s="545" t="e">
        <f>+#REF!</f>
        <v>#REF!</v>
      </c>
      <c r="W362" s="545" t="e">
        <f>+#REF!</f>
        <v>#REF!</v>
      </c>
      <c r="X362" s="545" t="e">
        <f>+#REF!</f>
        <v>#REF!</v>
      </c>
      <c r="Y362" s="545" t="e">
        <f>+V362+W362+X362+#REF!</f>
        <v>#REF!</v>
      </c>
      <c r="Z362" s="954"/>
      <c r="AA362" s="503"/>
      <c r="AB362" s="504"/>
      <c r="AC362" s="504"/>
      <c r="AD362" s="504"/>
      <c r="AE362" s="487"/>
      <c r="AF362" s="487"/>
      <c r="AG362" s="487"/>
      <c r="AH362" s="487"/>
      <c r="AI362" s="487"/>
      <c r="AJ362" s="487"/>
    </row>
    <row r="363" spans="1:36" s="1" customFormat="1" ht="33" hidden="1" customHeight="1" x14ac:dyDescent="0.2">
      <c r="A363" s="9"/>
      <c r="B363" s="970" t="s">
        <v>168</v>
      </c>
      <c r="C363" s="971" t="s">
        <v>154</v>
      </c>
      <c r="D363" s="12" t="e">
        <f>+Y363/#REF!</f>
        <v>#REF!</v>
      </c>
      <c r="E363" s="972" t="s">
        <v>525</v>
      </c>
      <c r="F363" s="973">
        <v>145742</v>
      </c>
      <c r="G363" s="973"/>
      <c r="H363" s="13">
        <v>0</v>
      </c>
      <c r="I363" s="974"/>
      <c r="J363" s="13"/>
      <c r="K363" s="13"/>
      <c r="L363" s="14"/>
      <c r="M363" s="14"/>
      <c r="N363" s="975"/>
      <c r="O363" s="975"/>
      <c r="P363" s="975"/>
      <c r="Q363" s="975"/>
      <c r="R363" s="527"/>
      <c r="S363" s="975"/>
      <c r="T363" s="975"/>
      <c r="U363" s="975"/>
      <c r="V363" s="527">
        <v>0.3</v>
      </c>
      <c r="W363" s="527" t="e">
        <f>+#REF!</f>
        <v>#REF!</v>
      </c>
      <c r="X363" s="527" t="e">
        <f>+#REF!</f>
        <v>#REF!</v>
      </c>
      <c r="Y363" s="975" t="e">
        <f>+V363+W363+X363+#REF!</f>
        <v>#REF!</v>
      </c>
      <c r="Z363" s="954"/>
      <c r="AA363" s="503"/>
      <c r="AB363" s="504"/>
      <c r="AC363" s="504"/>
      <c r="AD363" s="504"/>
      <c r="AE363" s="487"/>
      <c r="AF363" s="487"/>
      <c r="AG363" s="487"/>
      <c r="AH363" s="487"/>
      <c r="AI363" s="487"/>
      <c r="AJ363" s="487"/>
    </row>
    <row r="364" spans="1:36" s="1" customFormat="1" ht="15" hidden="1" x14ac:dyDescent="0.2">
      <c r="A364" s="6" t="s">
        <v>159</v>
      </c>
      <c r="B364" s="985" t="s">
        <v>31</v>
      </c>
      <c r="C364" s="986" t="s">
        <v>797</v>
      </c>
      <c r="D364" s="94" t="e">
        <f>+Y364/#REF!</f>
        <v>#REF!</v>
      </c>
      <c r="E364" s="987"/>
      <c r="F364" s="988"/>
      <c r="G364" s="988"/>
      <c r="H364" s="95"/>
      <c r="I364" s="989"/>
      <c r="J364" s="95"/>
      <c r="K364" s="95"/>
      <c r="L364" s="96"/>
      <c r="M364" s="96"/>
      <c r="N364" s="943"/>
      <c r="O364" s="943"/>
      <c r="P364" s="943"/>
      <c r="Q364" s="943"/>
      <c r="R364" s="546"/>
      <c r="S364" s="943"/>
      <c r="T364" s="943"/>
      <c r="U364" s="943"/>
      <c r="V364" s="546">
        <v>230000000</v>
      </c>
      <c r="W364" s="546">
        <v>276960000</v>
      </c>
      <c r="X364" s="546">
        <v>362066000</v>
      </c>
      <c r="Y364" s="943">
        <f>+Y365</f>
        <v>0</v>
      </c>
      <c r="Z364" s="990"/>
      <c r="AA364" s="503"/>
      <c r="AB364" s="504"/>
      <c r="AC364" s="504"/>
      <c r="AD364" s="504"/>
      <c r="AE364" s="487"/>
      <c r="AF364" s="487"/>
      <c r="AG364" s="487"/>
      <c r="AH364" s="487"/>
      <c r="AI364" s="487"/>
      <c r="AJ364" s="487"/>
    </row>
    <row r="365" spans="1:36" s="1" customFormat="1" ht="15" hidden="1" x14ac:dyDescent="0.2">
      <c r="A365" s="7" t="s">
        <v>160</v>
      </c>
      <c r="B365" s="97" t="s">
        <v>33</v>
      </c>
      <c r="C365" s="98" t="s">
        <v>157</v>
      </c>
      <c r="D365" s="99" t="e">
        <f>+Y365/#REF!</f>
        <v>#REF!</v>
      </c>
      <c r="E365" s="100"/>
      <c r="F365" s="101"/>
      <c r="G365" s="101"/>
      <c r="H365" s="102"/>
      <c r="I365" s="103"/>
      <c r="J365" s="102"/>
      <c r="K365" s="102"/>
      <c r="L365" s="103"/>
      <c r="M365" s="103"/>
      <c r="N365" s="547"/>
      <c r="O365" s="547"/>
      <c r="P365" s="547"/>
      <c r="Q365" s="547"/>
      <c r="R365" s="547"/>
      <c r="S365" s="547"/>
      <c r="T365" s="547"/>
      <c r="U365" s="547"/>
      <c r="V365" s="547">
        <v>230000000</v>
      </c>
      <c r="W365" s="547">
        <v>276960000</v>
      </c>
      <c r="X365" s="547">
        <v>362066000</v>
      </c>
      <c r="Y365" s="547">
        <f>+Y367</f>
        <v>0</v>
      </c>
      <c r="Z365" s="652"/>
      <c r="AA365" s="503"/>
      <c r="AB365" s="504"/>
      <c r="AC365" s="504"/>
      <c r="AD365" s="504"/>
      <c r="AE365" s="487"/>
      <c r="AF365" s="487"/>
      <c r="AG365" s="487"/>
      <c r="AH365" s="487"/>
      <c r="AI365" s="487"/>
      <c r="AJ365" s="487"/>
    </row>
    <row r="366" spans="1:36" s="1" customFormat="1" ht="142.5" hidden="1" x14ac:dyDescent="0.2">
      <c r="A366" s="9"/>
      <c r="B366" s="104" t="s">
        <v>174</v>
      </c>
      <c r="C366" s="105" t="s">
        <v>498</v>
      </c>
      <c r="D366" s="106" t="e">
        <f>+Y366/#REF!</f>
        <v>#REF!</v>
      </c>
      <c r="E366" s="107" t="s">
        <v>499</v>
      </c>
      <c r="F366" s="108">
        <v>0</v>
      </c>
      <c r="G366" s="108"/>
      <c r="H366" s="109">
        <v>0</v>
      </c>
      <c r="I366" s="110"/>
      <c r="J366" s="109"/>
      <c r="K366" s="109"/>
      <c r="L366" s="512"/>
      <c r="M366" s="512"/>
      <c r="N366" s="526"/>
      <c r="O366" s="526"/>
      <c r="P366" s="526"/>
      <c r="Q366" s="526"/>
      <c r="R366" s="526"/>
      <c r="S366" s="526"/>
      <c r="T366" s="526"/>
      <c r="U366" s="526"/>
      <c r="V366" s="526">
        <f>SUM(V368:V373)</f>
        <v>25120000</v>
      </c>
      <c r="W366" s="526">
        <f>SUM(W368:W373)</f>
        <v>161960000</v>
      </c>
      <c r="X366" s="526">
        <f>SUM(X368:X373)</f>
        <v>182066000</v>
      </c>
      <c r="Y366" s="526" t="e">
        <f>+V366+W366+X366+#REF!</f>
        <v>#REF!</v>
      </c>
      <c r="Z366" s="602" t="s">
        <v>381</v>
      </c>
      <c r="AA366" s="503"/>
      <c r="AB366" s="504"/>
      <c r="AC366" s="504"/>
      <c r="AD366" s="504"/>
      <c r="AE366" s="487"/>
      <c r="AF366" s="487"/>
      <c r="AG366" s="487"/>
      <c r="AH366" s="487"/>
      <c r="AI366" s="487"/>
      <c r="AJ366" s="487"/>
    </row>
    <row r="367" spans="1:36" s="1" customFormat="1" ht="15" hidden="1" x14ac:dyDescent="0.25">
      <c r="A367" s="8" t="s">
        <v>161</v>
      </c>
      <c r="B367" s="1611" t="s">
        <v>37</v>
      </c>
      <c r="C367" s="111" t="s">
        <v>162</v>
      </c>
      <c r="D367" s="112" t="e">
        <f>+Y367/#REF!</f>
        <v>#REF!</v>
      </c>
      <c r="E367" s="113"/>
      <c r="F367" s="114"/>
      <c r="G367" s="114"/>
      <c r="H367" s="115"/>
      <c r="I367" s="116"/>
      <c r="J367" s="115"/>
      <c r="K367" s="115"/>
      <c r="L367" s="116"/>
      <c r="M367" s="116"/>
      <c r="N367" s="548">
        <f>SUBTOTAL(9,N368:N374)</f>
        <v>0</v>
      </c>
      <c r="O367" s="548">
        <f>SUBTOTAL(9,O368:O374)</f>
        <v>0</v>
      </c>
      <c r="P367" s="548">
        <f>SUBTOTAL(9,P368:P374)</f>
        <v>0</v>
      </c>
      <c r="Q367" s="548">
        <f>SUBTOTAL(9,Q368:Q374)</f>
        <v>0</v>
      </c>
      <c r="R367" s="548"/>
      <c r="S367" s="1386">
        <f>SUBTOTAL(9,S368:T374)</f>
        <v>0</v>
      </c>
      <c r="T367" s="1387"/>
      <c r="U367" s="548">
        <f>SUBTOTAL(9,U368:U374)</f>
        <v>0</v>
      </c>
      <c r="V367" s="548">
        <v>230000000</v>
      </c>
      <c r="W367" s="548">
        <v>276960000</v>
      </c>
      <c r="X367" s="548">
        <v>362066000</v>
      </c>
      <c r="Y367" s="548">
        <f>SUM(Y368:Y373)</f>
        <v>0</v>
      </c>
      <c r="Z367" s="653"/>
      <c r="AA367" s="503"/>
      <c r="AB367" s="504"/>
      <c r="AC367" s="504"/>
      <c r="AD367" s="504"/>
      <c r="AE367" s="487"/>
      <c r="AF367" s="487"/>
      <c r="AG367" s="487"/>
      <c r="AH367" s="487"/>
      <c r="AI367" s="487"/>
      <c r="AJ367" s="487"/>
    </row>
    <row r="368" spans="1:36" s="1" customFormat="1" ht="42.75" hidden="1" customHeight="1" x14ac:dyDescent="0.2">
      <c r="A368" s="9"/>
      <c r="B368" s="1187"/>
      <c r="C368" s="800" t="s">
        <v>948</v>
      </c>
      <c r="D368" s="92" t="e">
        <f>+Y368/#REF!</f>
        <v>#REF!</v>
      </c>
      <c r="E368" s="93" t="s">
        <v>955</v>
      </c>
      <c r="F368" s="729">
        <v>0</v>
      </c>
      <c r="G368" s="903">
        <v>0</v>
      </c>
      <c r="H368" s="815">
        <v>0</v>
      </c>
      <c r="I368" s="817" t="s">
        <v>594</v>
      </c>
      <c r="J368" s="109"/>
      <c r="K368" s="109"/>
      <c r="L368" s="524"/>
      <c r="M368" s="524"/>
      <c r="N368" s="526"/>
      <c r="O368" s="526"/>
      <c r="P368" s="526"/>
      <c r="Q368" s="526"/>
      <c r="R368" s="526"/>
      <c r="S368" s="1388"/>
      <c r="T368" s="1389"/>
      <c r="U368" s="526"/>
      <c r="V368" s="526">
        <v>120000</v>
      </c>
      <c r="W368" s="526">
        <v>100000000</v>
      </c>
      <c r="X368" s="526">
        <v>0</v>
      </c>
      <c r="Y368" s="526">
        <f>SUM(N368:U368)</f>
        <v>0</v>
      </c>
      <c r="Z368" s="1256" t="s">
        <v>903</v>
      </c>
      <c r="AA368" s="619"/>
      <c r="AB368" s="487"/>
      <c r="AC368" s="487"/>
      <c r="AD368" s="487"/>
      <c r="AE368" s="487"/>
      <c r="AF368" s="487"/>
      <c r="AG368" s="487"/>
      <c r="AH368" s="487"/>
      <c r="AI368" s="487"/>
      <c r="AJ368" s="487"/>
    </row>
    <row r="369" spans="1:45" s="1" customFormat="1" ht="57" hidden="1" customHeight="1" x14ac:dyDescent="0.2">
      <c r="A369" s="9"/>
      <c r="B369" s="1187"/>
      <c r="C369" s="801" t="s">
        <v>949</v>
      </c>
      <c r="D369" s="89" t="e">
        <f>+Y369/#REF!</f>
        <v>#REF!</v>
      </c>
      <c r="E369" s="90" t="s">
        <v>956</v>
      </c>
      <c r="F369" s="730">
        <v>0</v>
      </c>
      <c r="G369" s="904">
        <v>0</v>
      </c>
      <c r="H369" s="816">
        <v>0</v>
      </c>
      <c r="I369" s="1378" t="s">
        <v>595</v>
      </c>
      <c r="J369" s="1158"/>
      <c r="K369" s="1158"/>
      <c r="L369" s="1158"/>
      <c r="M369" s="1158"/>
      <c r="N369" s="1365"/>
      <c r="O369" s="1365"/>
      <c r="P369" s="1365"/>
      <c r="Q369" s="1365"/>
      <c r="R369" s="1365"/>
      <c r="S369" s="1309"/>
      <c r="T369" s="1310"/>
      <c r="U369" s="1365"/>
      <c r="V369" s="1365">
        <v>0</v>
      </c>
      <c r="W369" s="1365">
        <v>0</v>
      </c>
      <c r="X369" s="1365">
        <v>50000000</v>
      </c>
      <c r="Y369" s="1253">
        <f>SUM(N369:U373)</f>
        <v>0</v>
      </c>
      <c r="Z369" s="1257"/>
      <c r="AA369" s="619"/>
      <c r="AB369" s="487"/>
      <c r="AC369" s="487"/>
      <c r="AD369" s="487"/>
      <c r="AE369" s="487"/>
      <c r="AF369" s="487"/>
      <c r="AG369" s="487"/>
      <c r="AH369" s="487"/>
      <c r="AI369" s="487"/>
      <c r="AJ369" s="487"/>
    </row>
    <row r="370" spans="1:45" s="1" customFormat="1" ht="42.75" hidden="1" x14ac:dyDescent="0.2">
      <c r="A370" s="9"/>
      <c r="B370" s="1187"/>
      <c r="C370" s="801" t="s">
        <v>950</v>
      </c>
      <c r="D370" s="89" t="e">
        <f>+Y370/#REF!</f>
        <v>#REF!</v>
      </c>
      <c r="E370" s="90" t="s">
        <v>500</v>
      </c>
      <c r="F370" s="730">
        <v>0</v>
      </c>
      <c r="G370" s="904">
        <v>0</v>
      </c>
      <c r="H370" s="816">
        <v>0</v>
      </c>
      <c r="I370" s="1378"/>
      <c r="J370" s="1158"/>
      <c r="K370" s="1158"/>
      <c r="L370" s="1158"/>
      <c r="M370" s="1158"/>
      <c r="N370" s="1365"/>
      <c r="O370" s="1365"/>
      <c r="P370" s="1365"/>
      <c r="Q370" s="1365"/>
      <c r="R370" s="1365"/>
      <c r="S370" s="1311"/>
      <c r="T370" s="1312"/>
      <c r="U370" s="1365"/>
      <c r="V370" s="1365">
        <v>25000000</v>
      </c>
      <c r="W370" s="1365">
        <v>61960000</v>
      </c>
      <c r="X370" s="1365">
        <v>112066000</v>
      </c>
      <c r="Y370" s="1254"/>
      <c r="Z370" s="1257"/>
      <c r="AA370" s="619"/>
      <c r="AB370" s="487"/>
      <c r="AC370" s="487"/>
      <c r="AD370" s="487"/>
      <c r="AE370" s="487"/>
      <c r="AF370" s="487"/>
      <c r="AG370" s="487"/>
      <c r="AH370" s="487"/>
      <c r="AI370" s="487"/>
      <c r="AJ370" s="487"/>
    </row>
    <row r="371" spans="1:45" s="1" customFormat="1" ht="28.5" hidden="1" x14ac:dyDescent="0.2">
      <c r="A371" s="9"/>
      <c r="B371" s="1187"/>
      <c r="C371" s="802" t="s">
        <v>951</v>
      </c>
      <c r="D371" s="89" t="e">
        <f>+Y371/#REF!</f>
        <v>#REF!</v>
      </c>
      <c r="E371" s="90" t="s">
        <v>957</v>
      </c>
      <c r="F371" s="91">
        <v>0</v>
      </c>
      <c r="G371" s="816">
        <v>0</v>
      </c>
      <c r="H371" s="816">
        <v>0</v>
      </c>
      <c r="I371" s="1378"/>
      <c r="J371" s="1158"/>
      <c r="K371" s="1158"/>
      <c r="L371" s="1158"/>
      <c r="M371" s="1158"/>
      <c r="N371" s="1365"/>
      <c r="O371" s="1365"/>
      <c r="P371" s="1365"/>
      <c r="Q371" s="1365"/>
      <c r="R371" s="1365"/>
      <c r="S371" s="1311"/>
      <c r="T371" s="1312"/>
      <c r="U371" s="1365"/>
      <c r="V371" s="1365"/>
      <c r="W371" s="1365"/>
      <c r="X371" s="1365"/>
      <c r="Y371" s="1254"/>
      <c r="Z371" s="1257"/>
      <c r="AA371" s="619"/>
      <c r="AB371" s="487"/>
      <c r="AC371" s="487"/>
      <c r="AD371" s="487"/>
      <c r="AE371" s="487"/>
      <c r="AF371" s="487"/>
      <c r="AG371" s="487"/>
      <c r="AH371" s="487"/>
      <c r="AI371" s="487"/>
      <c r="AJ371" s="487"/>
    </row>
    <row r="372" spans="1:45" s="1" customFormat="1" ht="28.5" hidden="1" x14ac:dyDescent="0.2">
      <c r="A372" s="9"/>
      <c r="B372" s="1187"/>
      <c r="C372" s="801" t="s">
        <v>952</v>
      </c>
      <c r="D372" s="89" t="e">
        <f>+Y372/#REF!</f>
        <v>#REF!</v>
      </c>
      <c r="E372" s="90" t="s">
        <v>958</v>
      </c>
      <c r="F372" s="91">
        <v>0</v>
      </c>
      <c r="G372" s="816">
        <v>0</v>
      </c>
      <c r="H372" s="816">
        <v>0</v>
      </c>
      <c r="I372" s="1378"/>
      <c r="J372" s="1158"/>
      <c r="K372" s="1158"/>
      <c r="L372" s="1158"/>
      <c r="M372" s="1158"/>
      <c r="N372" s="1365"/>
      <c r="O372" s="1365"/>
      <c r="P372" s="1365"/>
      <c r="Q372" s="1365"/>
      <c r="R372" s="1365"/>
      <c r="S372" s="1311"/>
      <c r="T372" s="1312"/>
      <c r="U372" s="1365"/>
      <c r="V372" s="1365"/>
      <c r="W372" s="1365"/>
      <c r="X372" s="1365"/>
      <c r="Y372" s="1254"/>
      <c r="Z372" s="1257"/>
      <c r="AA372" s="619"/>
      <c r="AB372" s="487"/>
      <c r="AC372" s="487"/>
      <c r="AD372" s="487"/>
      <c r="AE372" s="487"/>
      <c r="AF372" s="487"/>
      <c r="AG372" s="487"/>
      <c r="AH372" s="487"/>
      <c r="AI372" s="487"/>
      <c r="AJ372" s="487"/>
    </row>
    <row r="373" spans="1:45" s="1" customFormat="1" ht="28.5" hidden="1" x14ac:dyDescent="0.2">
      <c r="A373" s="9"/>
      <c r="B373" s="1187"/>
      <c r="C373" s="801" t="s">
        <v>953</v>
      </c>
      <c r="D373" s="89" t="e">
        <f>+Y373/#REF!</f>
        <v>#REF!</v>
      </c>
      <c r="E373" s="90" t="s">
        <v>959</v>
      </c>
      <c r="F373" s="730">
        <v>0</v>
      </c>
      <c r="G373" s="904">
        <v>0</v>
      </c>
      <c r="H373" s="816">
        <v>0</v>
      </c>
      <c r="I373" s="1378"/>
      <c r="J373" s="1158"/>
      <c r="K373" s="1158"/>
      <c r="L373" s="1158"/>
      <c r="M373" s="1158"/>
      <c r="N373" s="1365"/>
      <c r="O373" s="1365"/>
      <c r="P373" s="1365"/>
      <c r="Q373" s="1365"/>
      <c r="R373" s="1365"/>
      <c r="S373" s="1311"/>
      <c r="T373" s="1312"/>
      <c r="U373" s="1365"/>
      <c r="V373" s="1365">
        <v>0</v>
      </c>
      <c r="W373" s="1365">
        <v>0</v>
      </c>
      <c r="X373" s="1365">
        <v>20000000</v>
      </c>
      <c r="Y373" s="1254"/>
      <c r="Z373" s="1257"/>
      <c r="AA373" s="619"/>
      <c r="AB373" s="487"/>
      <c r="AC373" s="487"/>
      <c r="AD373" s="487"/>
      <c r="AE373" s="487"/>
      <c r="AF373" s="487"/>
      <c r="AG373" s="487"/>
      <c r="AH373" s="487"/>
      <c r="AI373" s="487"/>
      <c r="AJ373" s="487"/>
    </row>
    <row r="374" spans="1:45" s="1" customFormat="1" ht="42.75" hidden="1" customHeight="1" x14ac:dyDescent="0.2">
      <c r="A374" s="9"/>
      <c r="B374" s="1612"/>
      <c r="C374" s="803" t="s">
        <v>954</v>
      </c>
      <c r="D374" s="796"/>
      <c r="E374" s="797" t="s">
        <v>960</v>
      </c>
      <c r="F374" s="798" t="s">
        <v>870</v>
      </c>
      <c r="G374" s="798">
        <v>0</v>
      </c>
      <c r="H374" s="799">
        <v>0</v>
      </c>
      <c r="I374" s="1379"/>
      <c r="J374" s="818"/>
      <c r="K374" s="818"/>
      <c r="L374" s="818"/>
      <c r="M374" s="818"/>
      <c r="N374" s="1372"/>
      <c r="O374" s="1372"/>
      <c r="P374" s="1372"/>
      <c r="Q374" s="1372"/>
      <c r="R374" s="818"/>
      <c r="S374" s="1390"/>
      <c r="T374" s="1391"/>
      <c r="U374" s="1372"/>
      <c r="V374" s="818"/>
      <c r="W374" s="818"/>
      <c r="X374" s="818"/>
      <c r="Y374" s="1255"/>
      <c r="Z374" s="1258"/>
      <c r="AA374" s="503"/>
      <c r="AB374" s="504"/>
      <c r="AC374" s="504"/>
      <c r="AD374" s="504"/>
      <c r="AE374" s="487"/>
      <c r="AF374" s="487"/>
      <c r="AG374" s="487"/>
      <c r="AH374" s="487"/>
      <c r="AI374" s="487"/>
      <c r="AJ374" s="487"/>
    </row>
    <row r="375" spans="1:45" s="1" customFormat="1" ht="15" hidden="1" x14ac:dyDescent="0.25">
      <c r="A375" s="9"/>
      <c r="B375" s="1186" t="s">
        <v>37</v>
      </c>
      <c r="C375" s="111" t="s">
        <v>888</v>
      </c>
      <c r="D375" s="113"/>
      <c r="E375" s="114"/>
      <c r="F375" s="115"/>
      <c r="G375" s="115"/>
      <c r="H375" s="116"/>
      <c r="I375" s="548"/>
      <c r="J375" s="548"/>
      <c r="K375" s="548"/>
      <c r="L375" s="548"/>
      <c r="M375" s="548"/>
      <c r="N375" s="548">
        <f>SUBTOTAL(9,N376:N381)</f>
        <v>0</v>
      </c>
      <c r="O375" s="548">
        <f t="shared" ref="O375:U375" si="5">SUBTOTAL(9,O376:O381)</f>
        <v>0</v>
      </c>
      <c r="P375" s="548">
        <f t="shared" si="5"/>
        <v>0</v>
      </c>
      <c r="Q375" s="548">
        <f t="shared" si="5"/>
        <v>0</v>
      </c>
      <c r="R375" s="548">
        <f t="shared" si="5"/>
        <v>0</v>
      </c>
      <c r="S375" s="1383">
        <f t="shared" si="5"/>
        <v>0</v>
      </c>
      <c r="T375" s="1384"/>
      <c r="U375" s="548">
        <f t="shared" si="5"/>
        <v>0</v>
      </c>
      <c r="V375" s="548">
        <f>SUBTOTAL(9,V376:V381)</f>
        <v>0</v>
      </c>
      <c r="W375" s="548">
        <f>SUBTOTAL(9,W376:W381)</f>
        <v>0</v>
      </c>
      <c r="X375" s="548">
        <f>SUBTOTAL(9,X376:X381)</f>
        <v>0</v>
      </c>
      <c r="Y375" s="548">
        <f>SUBTOTAL(9,Y376:Y381)</f>
        <v>0</v>
      </c>
      <c r="Z375" s="548"/>
      <c r="AA375" s="548"/>
      <c r="AB375" s="548"/>
      <c r="AC375" s="548"/>
      <c r="AD375" s="653"/>
      <c r="AF375" s="111"/>
      <c r="AG375" s="113"/>
      <c r="AH375" s="114"/>
      <c r="AI375" s="115"/>
      <c r="AJ375" s="116"/>
      <c r="AK375" s="548"/>
      <c r="AL375" s="548"/>
      <c r="AM375" s="548"/>
      <c r="AN375" s="548"/>
      <c r="AO375" s="548"/>
      <c r="AP375" s="548"/>
      <c r="AQ375" s="548"/>
      <c r="AR375" s="548"/>
      <c r="AS375" s="653"/>
    </row>
    <row r="376" spans="1:45" s="1" customFormat="1" ht="28.5" hidden="1" x14ac:dyDescent="0.25">
      <c r="A376" s="9"/>
      <c r="B376" s="1187"/>
      <c r="C376" s="800" t="s">
        <v>889</v>
      </c>
      <c r="D376" s="854"/>
      <c r="E376" s="93" t="s">
        <v>900</v>
      </c>
      <c r="F376" s="91">
        <v>0</v>
      </c>
      <c r="G376" s="815">
        <v>1</v>
      </c>
      <c r="H376" s="815">
        <v>1</v>
      </c>
      <c r="I376" s="1188" t="s">
        <v>901</v>
      </c>
      <c r="J376" s="858"/>
      <c r="K376" s="858"/>
      <c r="L376" s="858"/>
      <c r="M376" s="858"/>
      <c r="N376" s="860"/>
      <c r="O376" s="860"/>
      <c r="P376" s="860"/>
      <c r="Q376" s="860"/>
      <c r="S376" s="1385"/>
      <c r="T376" s="1385"/>
      <c r="U376" s="860"/>
      <c r="V376" s="857"/>
      <c r="W376" s="858"/>
      <c r="X376" s="858"/>
      <c r="Y376" s="526">
        <f t="shared" ref="Y376:Y381" si="6">SUBTOTAL(9,N376:U376)</f>
        <v>0</v>
      </c>
      <c r="Z376" s="1250" t="s">
        <v>902</v>
      </c>
      <c r="AA376" s="858"/>
      <c r="AB376" s="858"/>
      <c r="AC376" s="858"/>
      <c r="AD376" s="859"/>
      <c r="AF376" s="853"/>
      <c r="AG376" s="854"/>
      <c r="AH376" s="855"/>
      <c r="AI376" s="856"/>
      <c r="AJ376" s="857"/>
      <c r="AK376" s="860"/>
      <c r="AL376" s="861"/>
      <c r="AM376" s="861"/>
      <c r="AN376" s="861"/>
      <c r="AO376" s="861"/>
      <c r="AP376" s="861"/>
      <c r="AQ376" s="861"/>
      <c r="AR376" s="861"/>
      <c r="AS376" s="862"/>
    </row>
    <row r="377" spans="1:45" s="1" customFormat="1" ht="28.5" hidden="1" x14ac:dyDescent="0.25">
      <c r="A377" s="9"/>
      <c r="B377" s="1187"/>
      <c r="C377" s="801" t="s">
        <v>890</v>
      </c>
      <c r="D377" s="854"/>
      <c r="E377" s="90" t="s">
        <v>895</v>
      </c>
      <c r="F377" s="91">
        <v>0</v>
      </c>
      <c r="G377" s="816">
        <v>1</v>
      </c>
      <c r="H377" s="816">
        <v>2</v>
      </c>
      <c r="I377" s="1189"/>
      <c r="J377" s="858"/>
      <c r="K377" s="858"/>
      <c r="L377" s="858"/>
      <c r="M377" s="858"/>
      <c r="N377" s="860"/>
      <c r="O377" s="860"/>
      <c r="P377" s="860"/>
      <c r="Q377" s="860"/>
      <c r="S377" s="1396"/>
      <c r="T377" s="1396"/>
      <c r="U377" s="860"/>
      <c r="V377" s="857"/>
      <c r="W377" s="858"/>
      <c r="X377" s="858"/>
      <c r="Y377" s="526">
        <f t="shared" si="6"/>
        <v>0</v>
      </c>
      <c r="Z377" s="1251"/>
      <c r="AA377" s="858"/>
      <c r="AB377" s="858"/>
      <c r="AC377" s="858"/>
      <c r="AD377" s="859"/>
      <c r="AF377" s="853"/>
      <c r="AG377" s="854"/>
      <c r="AH377" s="855"/>
      <c r="AI377" s="856"/>
      <c r="AJ377" s="857"/>
      <c r="AK377" s="860"/>
      <c r="AL377" s="861"/>
      <c r="AM377" s="861"/>
      <c r="AN377" s="861"/>
      <c r="AO377" s="861"/>
      <c r="AP377" s="861"/>
      <c r="AQ377" s="861"/>
      <c r="AR377" s="861"/>
      <c r="AS377" s="862"/>
    </row>
    <row r="378" spans="1:45" s="1" customFormat="1" ht="42.75" hidden="1" customHeight="1" x14ac:dyDescent="0.2">
      <c r="A378" s="9"/>
      <c r="B378" s="1187"/>
      <c r="C378" s="801" t="s">
        <v>891</v>
      </c>
      <c r="D378" s="796"/>
      <c r="E378" s="90" t="s">
        <v>896</v>
      </c>
      <c r="F378" s="91">
        <v>0</v>
      </c>
      <c r="G378" s="816">
        <v>0</v>
      </c>
      <c r="H378" s="816">
        <v>0</v>
      </c>
      <c r="I378" s="1189"/>
      <c r="J378" s="852"/>
      <c r="K378" s="852"/>
      <c r="L378" s="852"/>
      <c r="M378" s="852"/>
      <c r="N378" s="799"/>
      <c r="O378" s="799"/>
      <c r="P378" s="799"/>
      <c r="Q378" s="799"/>
      <c r="R378" s="852"/>
      <c r="S378" s="1397"/>
      <c r="T378" s="1397"/>
      <c r="U378" s="799"/>
      <c r="V378" s="852"/>
      <c r="W378" s="852"/>
      <c r="X378" s="852"/>
      <c r="Y378" s="526">
        <f t="shared" si="6"/>
        <v>0</v>
      </c>
      <c r="Z378" s="1251"/>
      <c r="AA378" s="503"/>
      <c r="AB378" s="504"/>
      <c r="AC378" s="504"/>
      <c r="AD378" s="504"/>
      <c r="AE378" s="487"/>
      <c r="AF378" s="487"/>
      <c r="AG378" s="487"/>
      <c r="AH378" s="487"/>
      <c r="AI378" s="487"/>
      <c r="AJ378" s="487"/>
      <c r="AK378" s="799"/>
    </row>
    <row r="379" spans="1:45" s="1" customFormat="1" ht="42.75" hidden="1" customHeight="1" x14ac:dyDescent="0.2">
      <c r="A379" s="9"/>
      <c r="B379" s="1187"/>
      <c r="C379" s="802" t="s">
        <v>892</v>
      </c>
      <c r="D379" s="796"/>
      <c r="E379" s="90" t="s">
        <v>897</v>
      </c>
      <c r="F379" s="91">
        <v>0</v>
      </c>
      <c r="G379" s="816">
        <v>1</v>
      </c>
      <c r="H379" s="816">
        <v>1</v>
      </c>
      <c r="I379" s="1189"/>
      <c r="J379" s="852"/>
      <c r="K379" s="852"/>
      <c r="L379" s="852"/>
      <c r="M379" s="852"/>
      <c r="N379" s="799"/>
      <c r="O379" s="799"/>
      <c r="P379" s="799"/>
      <c r="Q379" s="799"/>
      <c r="R379" s="852"/>
      <c r="S379" s="1705"/>
      <c r="T379" s="1705"/>
      <c r="U379" s="799"/>
      <c r="V379" s="852"/>
      <c r="W379" s="852"/>
      <c r="X379" s="852"/>
      <c r="Y379" s="526">
        <f t="shared" si="6"/>
        <v>0</v>
      </c>
      <c r="Z379" s="1251"/>
      <c r="AA379" s="503"/>
      <c r="AB379" s="504"/>
      <c r="AC379" s="504"/>
      <c r="AD379" s="504"/>
      <c r="AE379" s="487"/>
      <c r="AF379" s="487"/>
      <c r="AG379" s="487"/>
      <c r="AH379" s="487"/>
      <c r="AI379" s="487"/>
      <c r="AJ379" s="487"/>
      <c r="AK379" s="799"/>
    </row>
    <row r="380" spans="1:45" s="1" customFormat="1" ht="42.75" hidden="1" customHeight="1" x14ac:dyDescent="0.2">
      <c r="A380" s="9"/>
      <c r="B380" s="1187"/>
      <c r="C380" s="801" t="s">
        <v>893</v>
      </c>
      <c r="D380" s="796"/>
      <c r="E380" s="90" t="s">
        <v>898</v>
      </c>
      <c r="F380" s="91">
        <v>0</v>
      </c>
      <c r="G380" s="816">
        <v>1</v>
      </c>
      <c r="H380" s="816">
        <v>1</v>
      </c>
      <c r="I380" s="1189"/>
      <c r="J380" s="852"/>
      <c r="K380" s="852"/>
      <c r="L380" s="852"/>
      <c r="M380" s="852"/>
      <c r="N380" s="799"/>
      <c r="O380" s="799"/>
      <c r="P380" s="799"/>
      <c r="Q380" s="799"/>
      <c r="R380" s="852"/>
      <c r="S380" s="1705"/>
      <c r="T380" s="1705"/>
      <c r="U380" s="799"/>
      <c r="V380" s="852"/>
      <c r="W380" s="852"/>
      <c r="X380" s="852"/>
      <c r="Y380" s="526">
        <f t="shared" si="6"/>
        <v>0</v>
      </c>
      <c r="Z380" s="1251"/>
      <c r="AA380" s="503"/>
      <c r="AB380" s="504"/>
      <c r="AC380" s="504"/>
      <c r="AD380" s="504"/>
      <c r="AE380" s="487"/>
      <c r="AF380" s="487"/>
      <c r="AG380" s="487"/>
      <c r="AH380" s="487"/>
      <c r="AI380" s="487"/>
      <c r="AJ380" s="487"/>
      <c r="AK380" s="799"/>
    </row>
    <row r="381" spans="1:45" s="1" customFormat="1" ht="42.75" hidden="1" customHeight="1" x14ac:dyDescent="0.2">
      <c r="A381" s="9"/>
      <c r="B381" s="1187"/>
      <c r="C381" s="801" t="s">
        <v>894</v>
      </c>
      <c r="D381" s="796"/>
      <c r="E381" s="90" t="s">
        <v>899</v>
      </c>
      <c r="F381" s="91">
        <v>0</v>
      </c>
      <c r="G381" s="816">
        <v>2</v>
      </c>
      <c r="H381" s="816">
        <v>2</v>
      </c>
      <c r="I381" s="1190"/>
      <c r="J381" s="852"/>
      <c r="K381" s="852"/>
      <c r="L381" s="852"/>
      <c r="M381" s="852"/>
      <c r="N381" s="799"/>
      <c r="O381" s="799"/>
      <c r="P381" s="799"/>
      <c r="Q381" s="799"/>
      <c r="R381" s="852"/>
      <c r="S381" s="1706"/>
      <c r="T381" s="1706"/>
      <c r="U381" s="799"/>
      <c r="V381" s="852"/>
      <c r="W381" s="852"/>
      <c r="X381" s="852"/>
      <c r="Y381" s="526">
        <f t="shared" si="6"/>
        <v>0</v>
      </c>
      <c r="Z381" s="1252"/>
      <c r="AA381" s="503"/>
      <c r="AB381" s="504"/>
      <c r="AC381" s="504"/>
      <c r="AD381" s="504"/>
      <c r="AE381" s="487"/>
      <c r="AF381" s="487"/>
      <c r="AG381" s="487"/>
      <c r="AH381" s="487"/>
      <c r="AI381" s="487"/>
      <c r="AJ381" s="487"/>
      <c r="AK381" s="799"/>
    </row>
    <row r="382" spans="1:45" s="1" customFormat="1" ht="15" hidden="1" x14ac:dyDescent="0.2">
      <c r="A382" s="5">
        <v>3</v>
      </c>
      <c r="B382" s="117" t="s">
        <v>32</v>
      </c>
      <c r="C382" s="118" t="s">
        <v>165</v>
      </c>
      <c r="D382" s="119" t="e">
        <f>+Y382/#REF!</f>
        <v>#REF!</v>
      </c>
      <c r="E382" s="120"/>
      <c r="F382" s="121"/>
      <c r="G382" s="121"/>
      <c r="H382" s="122"/>
      <c r="I382" s="123"/>
      <c r="J382" s="122"/>
      <c r="K382" s="122"/>
      <c r="L382" s="123"/>
      <c r="M382" s="123"/>
      <c r="N382" s="549"/>
      <c r="O382" s="549"/>
      <c r="P382" s="549"/>
      <c r="Q382" s="549"/>
      <c r="R382" s="549"/>
      <c r="S382" s="1392"/>
      <c r="T382" s="1393"/>
      <c r="U382" s="549"/>
      <c r="V382" s="549">
        <v>186620000</v>
      </c>
      <c r="W382" s="549">
        <v>159219000</v>
      </c>
      <c r="X382" s="549">
        <v>191895000</v>
      </c>
      <c r="Y382" s="549">
        <f>+Y383+Y402</f>
        <v>201920</v>
      </c>
      <c r="Z382" s="654"/>
      <c r="AA382" s="503"/>
      <c r="AB382" s="504"/>
      <c r="AC382" s="504"/>
      <c r="AD382" s="504"/>
      <c r="AE382" s="487"/>
      <c r="AF382" s="487"/>
      <c r="AG382" s="487"/>
      <c r="AH382" s="487"/>
      <c r="AI382" s="487"/>
      <c r="AJ382" s="487"/>
    </row>
    <row r="383" spans="1:45" s="1" customFormat="1" ht="15" hidden="1" x14ac:dyDescent="0.2">
      <c r="A383" s="6" t="s">
        <v>163</v>
      </c>
      <c r="B383" s="124" t="s">
        <v>31</v>
      </c>
      <c r="C383" s="125" t="s">
        <v>798</v>
      </c>
      <c r="D383" s="126" t="e">
        <f>+Y383/#REF!</f>
        <v>#REF!</v>
      </c>
      <c r="E383" s="127"/>
      <c r="F383" s="128"/>
      <c r="G383" s="128"/>
      <c r="H383" s="129"/>
      <c r="I383" s="130"/>
      <c r="J383" s="129"/>
      <c r="K383" s="129"/>
      <c r="L383" s="130"/>
      <c r="M383" s="130"/>
      <c r="N383" s="550"/>
      <c r="O383" s="550"/>
      <c r="P383" s="550"/>
      <c r="Q383" s="550"/>
      <c r="R383" s="550"/>
      <c r="S383" s="550"/>
      <c r="T383" s="550"/>
      <c r="U383" s="550"/>
      <c r="V383" s="550">
        <v>149620000</v>
      </c>
      <c r="W383" s="550">
        <v>129219000</v>
      </c>
      <c r="X383" s="550">
        <v>135895000</v>
      </c>
      <c r="Y383" s="550">
        <f>+Y384</f>
        <v>186216</v>
      </c>
      <c r="Z383" s="655"/>
      <c r="AA383" s="503"/>
      <c r="AB383" s="504"/>
      <c r="AC383" s="504"/>
      <c r="AD383" s="504"/>
      <c r="AE383" s="487"/>
      <c r="AF383" s="487"/>
      <c r="AG383" s="487"/>
      <c r="AH383" s="487"/>
      <c r="AI383" s="487"/>
      <c r="AJ383" s="487"/>
    </row>
    <row r="384" spans="1:45" s="1" customFormat="1" ht="15" hidden="1" x14ac:dyDescent="0.2">
      <c r="A384" s="7" t="s">
        <v>164</v>
      </c>
      <c r="B384" s="131" t="s">
        <v>33</v>
      </c>
      <c r="C384" s="132" t="s">
        <v>166</v>
      </c>
      <c r="D384" s="133" t="e">
        <f>+Y384/#REF!</f>
        <v>#REF!</v>
      </c>
      <c r="E384" s="134"/>
      <c r="F384" s="135"/>
      <c r="G384" s="135"/>
      <c r="H384" s="136"/>
      <c r="I384" s="137"/>
      <c r="J384" s="136"/>
      <c r="K384" s="136"/>
      <c r="L384" s="137"/>
      <c r="M384" s="137"/>
      <c r="N384" s="551"/>
      <c r="O384" s="551"/>
      <c r="P384" s="551"/>
      <c r="Q384" s="551"/>
      <c r="R384" s="551"/>
      <c r="S384" s="1368"/>
      <c r="T384" s="1369"/>
      <c r="U384" s="551"/>
      <c r="V384" s="551">
        <v>149620000</v>
      </c>
      <c r="W384" s="551">
        <v>129219000</v>
      </c>
      <c r="X384" s="551">
        <v>135895000</v>
      </c>
      <c r="Y384" s="551">
        <f>+Y387</f>
        <v>186216</v>
      </c>
      <c r="Z384" s="656"/>
      <c r="AA384" s="503"/>
      <c r="AB384" s="504"/>
      <c r="AC384" s="504"/>
      <c r="AD384" s="504"/>
      <c r="AE384" s="487"/>
      <c r="AF384" s="487"/>
      <c r="AG384" s="487"/>
      <c r="AH384" s="487"/>
      <c r="AI384" s="487"/>
      <c r="AJ384" s="487"/>
    </row>
    <row r="385" spans="1:36" s="1" customFormat="1" ht="33" hidden="1" customHeight="1" x14ac:dyDescent="0.2">
      <c r="A385" s="9"/>
      <c r="B385" s="138" t="s">
        <v>175</v>
      </c>
      <c r="C385" s="139" t="s">
        <v>501</v>
      </c>
      <c r="D385" s="140" t="e">
        <f>+Y385/#REF!</f>
        <v>#REF!</v>
      </c>
      <c r="E385" s="141" t="s">
        <v>242</v>
      </c>
      <c r="F385" s="142">
        <v>0</v>
      </c>
      <c r="G385" s="142"/>
      <c r="H385" s="143">
        <v>50</v>
      </c>
      <c r="I385" s="144"/>
      <c r="J385" s="143"/>
      <c r="K385" s="143"/>
      <c r="L385" s="144"/>
      <c r="M385" s="144"/>
      <c r="N385" s="522"/>
      <c r="O385" s="522"/>
      <c r="P385" s="522"/>
      <c r="Q385" s="522"/>
      <c r="R385" s="522"/>
      <c r="S385" s="522"/>
      <c r="T385" s="522"/>
      <c r="U385" s="522"/>
      <c r="V385" s="522">
        <v>131620000</v>
      </c>
      <c r="W385" s="522">
        <v>104219000</v>
      </c>
      <c r="X385" s="522">
        <v>110895000</v>
      </c>
      <c r="Y385" s="522" t="e">
        <f>+V385+W385+X385+#REF!</f>
        <v>#REF!</v>
      </c>
      <c r="Z385" s="1455" t="s">
        <v>381</v>
      </c>
      <c r="AA385" s="503"/>
      <c r="AB385" s="504"/>
      <c r="AC385" s="504"/>
      <c r="AD385" s="504"/>
      <c r="AE385" s="487"/>
      <c r="AF385" s="487"/>
      <c r="AG385" s="487"/>
      <c r="AH385" s="487"/>
      <c r="AI385" s="487"/>
      <c r="AJ385" s="487"/>
    </row>
    <row r="386" spans="1:36" s="1" customFormat="1" ht="33" hidden="1" customHeight="1" x14ac:dyDescent="0.2">
      <c r="A386" s="9"/>
      <c r="B386" s="138" t="s">
        <v>176</v>
      </c>
      <c r="C386" s="139" t="s">
        <v>167</v>
      </c>
      <c r="D386" s="140" t="e">
        <f>+Y386/#REF!</f>
        <v>#REF!</v>
      </c>
      <c r="E386" s="141" t="s">
        <v>243</v>
      </c>
      <c r="F386" s="142">
        <v>0</v>
      </c>
      <c r="G386" s="142"/>
      <c r="H386" s="143">
        <v>5</v>
      </c>
      <c r="I386" s="144"/>
      <c r="J386" s="143"/>
      <c r="K386" s="143"/>
      <c r="L386" s="144"/>
      <c r="M386" s="144"/>
      <c r="N386" s="522"/>
      <c r="O386" s="522"/>
      <c r="P386" s="522"/>
      <c r="Q386" s="522"/>
      <c r="R386" s="522"/>
      <c r="S386" s="522"/>
      <c r="T386" s="522"/>
      <c r="U386" s="522"/>
      <c r="V386" s="522">
        <v>18000000</v>
      </c>
      <c r="W386" s="522">
        <v>25000000</v>
      </c>
      <c r="X386" s="522">
        <v>25000000</v>
      </c>
      <c r="Y386" s="522" t="e">
        <f>+V386+W386+X386+#REF!</f>
        <v>#REF!</v>
      </c>
      <c r="Z386" s="1455"/>
      <c r="AA386" s="503"/>
      <c r="AB386" s="504"/>
      <c r="AC386" s="504"/>
      <c r="AD386" s="504"/>
      <c r="AE386" s="487"/>
      <c r="AF386" s="487"/>
      <c r="AG386" s="487"/>
      <c r="AH386" s="487"/>
      <c r="AI386" s="487"/>
      <c r="AJ386" s="487"/>
    </row>
    <row r="387" spans="1:36" s="1" customFormat="1" ht="15" hidden="1" customHeight="1" x14ac:dyDescent="0.25">
      <c r="A387" s="8" t="s">
        <v>187</v>
      </c>
      <c r="B387" s="1183" t="s">
        <v>37</v>
      </c>
      <c r="C387" s="145" t="s">
        <v>169</v>
      </c>
      <c r="D387" s="146" t="e">
        <f>+Y387/#REF!</f>
        <v>#REF!</v>
      </c>
      <c r="E387" s="147"/>
      <c r="F387" s="148"/>
      <c r="G387" s="148"/>
      <c r="H387" s="149"/>
      <c r="I387" s="150"/>
      <c r="J387" s="149"/>
      <c r="K387" s="149"/>
      <c r="L387" s="150"/>
      <c r="M387" s="150"/>
      <c r="N387" s="552"/>
      <c r="O387" s="552"/>
      <c r="P387" s="552">
        <f>SUBTOTAL(9,P388:P400)</f>
        <v>0</v>
      </c>
      <c r="Q387" s="552">
        <f>SUBTOTAL(9,Q388:Q400)</f>
        <v>0</v>
      </c>
      <c r="R387" s="552"/>
      <c r="S387" s="1370"/>
      <c r="T387" s="1371"/>
      <c r="U387" s="552">
        <f>SUBTOTAL(9,U388:U400)</f>
        <v>0</v>
      </c>
      <c r="V387" s="552">
        <v>149620000</v>
      </c>
      <c r="W387" s="552">
        <v>129219000</v>
      </c>
      <c r="X387" s="552">
        <v>135895000</v>
      </c>
      <c r="Y387" s="552">
        <f>+Y388+Y396+Y398+Y399+Y400</f>
        <v>186216</v>
      </c>
      <c r="Z387" s="657"/>
      <c r="AA387" s="503"/>
      <c r="AB387" s="504"/>
      <c r="AC387" s="504"/>
      <c r="AD387" s="504"/>
      <c r="AE387" s="487"/>
      <c r="AF387" s="487"/>
      <c r="AG387" s="487"/>
      <c r="AH387" s="487"/>
      <c r="AI387" s="487"/>
      <c r="AJ387" s="487"/>
    </row>
    <row r="388" spans="1:36" s="1" customFormat="1" ht="36" hidden="1" customHeight="1" x14ac:dyDescent="0.2">
      <c r="A388" s="9"/>
      <c r="B388" s="1184"/>
      <c r="C388" s="804" t="s">
        <v>799</v>
      </c>
      <c r="D388" s="151" t="e">
        <f>+Y388/#REF!</f>
        <v>#REF!</v>
      </c>
      <c r="E388" s="141" t="s">
        <v>502</v>
      </c>
      <c r="F388" s="142">
        <v>0</v>
      </c>
      <c r="G388" s="142">
        <v>0</v>
      </c>
      <c r="H388" s="143">
        <v>0</v>
      </c>
      <c r="I388" s="1380" t="s">
        <v>591</v>
      </c>
      <c r="J388" s="1380" t="s">
        <v>590</v>
      </c>
      <c r="K388" s="1241"/>
      <c r="L388" s="1241"/>
      <c r="M388" s="1241"/>
      <c r="N388" s="1241"/>
      <c r="O388" s="1241"/>
      <c r="P388" s="1244">
        <v>38000</v>
      </c>
      <c r="Q388" s="1244">
        <f>30000+7580</f>
        <v>37580</v>
      </c>
      <c r="R388" s="1241"/>
      <c r="S388" s="1691"/>
      <c r="T388" s="1692"/>
      <c r="U388" s="1244">
        <v>24721</v>
      </c>
      <c r="V388" s="1241">
        <v>5000000</v>
      </c>
      <c r="W388" s="1241">
        <v>5000000</v>
      </c>
      <c r="X388" s="1241">
        <v>5000000</v>
      </c>
      <c r="Y388" s="1241">
        <f>SUM(N388:U391)</f>
        <v>100301</v>
      </c>
      <c r="Z388" s="1459" t="s">
        <v>883</v>
      </c>
      <c r="AA388" s="619"/>
      <c r="AB388" s="487"/>
      <c r="AC388" s="487"/>
      <c r="AD388" s="487"/>
      <c r="AE388" s="487"/>
      <c r="AF388" s="487"/>
      <c r="AG388" s="487"/>
      <c r="AH388" s="487"/>
      <c r="AI388" s="487"/>
      <c r="AJ388" s="487"/>
    </row>
    <row r="389" spans="1:36" s="1" customFormat="1" ht="30.75" hidden="1" customHeight="1" x14ac:dyDescent="0.2">
      <c r="A389" s="9"/>
      <c r="B389" s="1184"/>
      <c r="C389" s="804" t="s">
        <v>801</v>
      </c>
      <c r="D389" s="151" t="e">
        <f>+Y389/#REF!</f>
        <v>#REF!</v>
      </c>
      <c r="E389" s="141" t="s">
        <v>246</v>
      </c>
      <c r="F389" s="142">
        <v>0</v>
      </c>
      <c r="G389" s="142">
        <v>0</v>
      </c>
      <c r="H389" s="143">
        <v>0</v>
      </c>
      <c r="I389" s="1381"/>
      <c r="J389" s="1381"/>
      <c r="K389" s="1243"/>
      <c r="L389" s="1243"/>
      <c r="M389" s="1243"/>
      <c r="N389" s="1243"/>
      <c r="O389" s="1243"/>
      <c r="P389" s="1247"/>
      <c r="Q389" s="1247"/>
      <c r="R389" s="1243"/>
      <c r="S389" s="1693"/>
      <c r="T389" s="1694"/>
      <c r="U389" s="1247"/>
      <c r="V389" s="1243">
        <v>8000000</v>
      </c>
      <c r="W389" s="1243">
        <v>15000000</v>
      </c>
      <c r="X389" s="1243">
        <v>15000000</v>
      </c>
      <c r="Y389" s="1243"/>
      <c r="Z389" s="1460"/>
      <c r="AA389" s="619"/>
      <c r="AB389" s="487"/>
      <c r="AC389" s="487"/>
      <c r="AD389" s="487"/>
      <c r="AE389" s="487"/>
      <c r="AF389" s="487"/>
      <c r="AG389" s="487"/>
      <c r="AH389" s="487"/>
      <c r="AI389" s="487"/>
      <c r="AJ389" s="487"/>
    </row>
    <row r="390" spans="1:36" s="1" customFormat="1" ht="25.5" hidden="1" customHeight="1" x14ac:dyDescent="0.2">
      <c r="A390" s="9"/>
      <c r="B390" s="1184"/>
      <c r="C390" s="804" t="s">
        <v>802</v>
      </c>
      <c r="D390" s="151" t="e">
        <f>+Y390/#REF!</f>
        <v>#REF!</v>
      </c>
      <c r="E390" s="141" t="s">
        <v>244</v>
      </c>
      <c r="F390" s="142">
        <v>0</v>
      </c>
      <c r="G390" s="142">
        <v>0</v>
      </c>
      <c r="H390" s="143">
        <v>0</v>
      </c>
      <c r="I390" s="1381"/>
      <c r="J390" s="1381"/>
      <c r="K390" s="1243"/>
      <c r="L390" s="1243"/>
      <c r="M390" s="1243"/>
      <c r="N390" s="1243"/>
      <c r="O390" s="1243"/>
      <c r="P390" s="1247"/>
      <c r="Q390" s="1247"/>
      <c r="R390" s="1243"/>
      <c r="S390" s="1693"/>
      <c r="T390" s="1694"/>
      <c r="U390" s="1247"/>
      <c r="V390" s="1243">
        <v>5000000</v>
      </c>
      <c r="W390" s="1243">
        <v>5000000</v>
      </c>
      <c r="X390" s="1243">
        <v>5000000</v>
      </c>
      <c r="Y390" s="1243"/>
      <c r="Z390" s="1460"/>
      <c r="AA390" s="619"/>
      <c r="AB390" s="487"/>
      <c r="AC390" s="487"/>
      <c r="AD390" s="487"/>
      <c r="AE390" s="487"/>
      <c r="AF390" s="487"/>
      <c r="AG390" s="487"/>
      <c r="AH390" s="487"/>
      <c r="AI390" s="487"/>
      <c r="AJ390" s="487"/>
    </row>
    <row r="391" spans="1:36" s="1" customFormat="1" ht="42.75" hidden="1" x14ac:dyDescent="0.2">
      <c r="A391" s="9"/>
      <c r="B391" s="1184"/>
      <c r="C391" s="804" t="s">
        <v>810</v>
      </c>
      <c r="D391" s="151" t="e">
        <f>+Y391/#REF!</f>
        <v>#REF!</v>
      </c>
      <c r="E391" s="141" t="s">
        <v>877</v>
      </c>
      <c r="F391" s="143" t="s">
        <v>870</v>
      </c>
      <c r="G391" s="143">
        <v>5</v>
      </c>
      <c r="H391" s="143">
        <v>20</v>
      </c>
      <c r="I391" s="1381"/>
      <c r="J391" s="1381"/>
      <c r="K391" s="1243"/>
      <c r="L391" s="1243"/>
      <c r="M391" s="1243"/>
      <c r="N391" s="1243"/>
      <c r="O391" s="1243"/>
      <c r="P391" s="1247"/>
      <c r="Q391" s="1247"/>
      <c r="R391" s="1243"/>
      <c r="S391" s="1693"/>
      <c r="T391" s="1694"/>
      <c r="U391" s="1247"/>
      <c r="V391" s="1243">
        <v>5000000</v>
      </c>
      <c r="W391" s="1243">
        <v>4000000</v>
      </c>
      <c r="X391" s="1243">
        <v>5000000</v>
      </c>
      <c r="Y391" s="1243"/>
      <c r="Z391" s="1460"/>
      <c r="AA391" s="619"/>
      <c r="AB391" s="487"/>
      <c r="AC391" s="487"/>
      <c r="AD391" s="487"/>
      <c r="AE391" s="487"/>
      <c r="AF391" s="487"/>
      <c r="AG391" s="487"/>
      <c r="AH391" s="487"/>
      <c r="AI391" s="487"/>
      <c r="AJ391" s="487"/>
    </row>
    <row r="392" spans="1:36" s="1" customFormat="1" ht="42.75" hidden="1" x14ac:dyDescent="0.2">
      <c r="A392" s="9"/>
      <c r="B392" s="1184"/>
      <c r="C392" s="804" t="s">
        <v>800</v>
      </c>
      <c r="D392" s="151" t="e">
        <f>+Y392/#REF!</f>
        <v>#REF!</v>
      </c>
      <c r="E392" s="141" t="s">
        <v>245</v>
      </c>
      <c r="F392" s="142">
        <v>0</v>
      </c>
      <c r="G392" s="142">
        <v>0</v>
      </c>
      <c r="H392" s="143">
        <v>0</v>
      </c>
      <c r="I392" s="1381"/>
      <c r="J392" s="1381"/>
      <c r="K392" s="1243"/>
      <c r="L392" s="1243"/>
      <c r="M392" s="1243"/>
      <c r="N392" s="1243"/>
      <c r="O392" s="1243"/>
      <c r="P392" s="1247"/>
      <c r="Q392" s="1247"/>
      <c r="R392" s="1243"/>
      <c r="S392" s="1693"/>
      <c r="T392" s="1694"/>
      <c r="U392" s="1247"/>
      <c r="V392" s="1243">
        <v>5000000</v>
      </c>
      <c r="W392" s="1243">
        <v>5000000</v>
      </c>
      <c r="X392" s="1243">
        <v>5000000</v>
      </c>
      <c r="Y392" s="1243" t="e">
        <f>+V392+W392+X392+#REF!</f>
        <v>#REF!</v>
      </c>
      <c r="Z392" s="1460"/>
      <c r="AA392" s="619"/>
      <c r="AB392" s="487"/>
      <c r="AC392" s="487"/>
      <c r="AD392" s="487"/>
      <c r="AE392" s="487"/>
      <c r="AF392" s="487"/>
      <c r="AG392" s="487"/>
      <c r="AH392" s="487"/>
      <c r="AI392" s="487"/>
      <c r="AJ392" s="487"/>
    </row>
    <row r="393" spans="1:36" s="1" customFormat="1" ht="28.5" hidden="1" x14ac:dyDescent="0.2">
      <c r="A393" s="9"/>
      <c r="B393" s="1184"/>
      <c r="C393" s="804" t="s">
        <v>811</v>
      </c>
      <c r="D393" s="151"/>
      <c r="E393" s="141" t="s">
        <v>814</v>
      </c>
      <c r="F393" s="142">
        <v>0</v>
      </c>
      <c r="G393" s="142">
        <v>1</v>
      </c>
      <c r="H393" s="143">
        <v>1</v>
      </c>
      <c r="I393" s="1381"/>
      <c r="J393" s="1381"/>
      <c r="K393" s="1243"/>
      <c r="L393" s="1243"/>
      <c r="M393" s="1243"/>
      <c r="N393" s="1243"/>
      <c r="O393" s="1243"/>
      <c r="P393" s="1247"/>
      <c r="Q393" s="1247"/>
      <c r="R393" s="1243"/>
      <c r="S393" s="1693"/>
      <c r="T393" s="1694"/>
      <c r="U393" s="1247"/>
      <c r="V393" s="1243"/>
      <c r="W393" s="1243"/>
      <c r="X393" s="1243"/>
      <c r="Y393" s="1243"/>
      <c r="Z393" s="1460"/>
      <c r="AA393" s="619"/>
      <c r="AB393" s="487"/>
      <c r="AC393" s="487"/>
      <c r="AD393" s="487"/>
      <c r="AE393" s="487"/>
      <c r="AF393" s="487"/>
      <c r="AG393" s="487"/>
      <c r="AH393" s="487"/>
      <c r="AI393" s="487"/>
      <c r="AJ393" s="487"/>
    </row>
    <row r="394" spans="1:36" s="1" customFormat="1" ht="42.75" hidden="1" x14ac:dyDescent="0.2">
      <c r="A394" s="9"/>
      <c r="B394" s="1184"/>
      <c r="C394" s="804" t="s">
        <v>812</v>
      </c>
      <c r="D394" s="151" t="e">
        <f>+Y394/#REF!</f>
        <v>#REF!</v>
      </c>
      <c r="E394" s="141" t="s">
        <v>248</v>
      </c>
      <c r="F394" s="143">
        <v>0</v>
      </c>
      <c r="G394" s="143">
        <v>1</v>
      </c>
      <c r="H394" s="143">
        <v>0.5</v>
      </c>
      <c r="I394" s="1381"/>
      <c r="J394" s="1381"/>
      <c r="K394" s="1243"/>
      <c r="L394" s="1243"/>
      <c r="M394" s="1243"/>
      <c r="N394" s="1243"/>
      <c r="O394" s="1243"/>
      <c r="P394" s="1247"/>
      <c r="Q394" s="1247"/>
      <c r="R394" s="1243"/>
      <c r="S394" s="1693"/>
      <c r="T394" s="1694"/>
      <c r="U394" s="1247"/>
      <c r="V394" s="1243">
        <v>5000000</v>
      </c>
      <c r="W394" s="1243">
        <v>4000000</v>
      </c>
      <c r="X394" s="1243">
        <v>5000000</v>
      </c>
      <c r="Y394" s="1243" t="e">
        <f>+V394+W394+X394+#REF!</f>
        <v>#REF!</v>
      </c>
      <c r="Z394" s="1460"/>
      <c r="AA394" s="619"/>
      <c r="AB394" s="487"/>
      <c r="AC394" s="487"/>
      <c r="AD394" s="487"/>
      <c r="AE394" s="487"/>
      <c r="AF394" s="487"/>
      <c r="AG394" s="487"/>
      <c r="AH394" s="487"/>
      <c r="AI394" s="487"/>
      <c r="AJ394" s="487"/>
    </row>
    <row r="395" spans="1:36" s="1" customFormat="1" ht="28.5" hidden="1" x14ac:dyDescent="0.2">
      <c r="A395" s="9"/>
      <c r="B395" s="1184"/>
      <c r="C395" s="804" t="s">
        <v>813</v>
      </c>
      <c r="D395" s="151" t="e">
        <f>+Y395/#REF!</f>
        <v>#REF!</v>
      </c>
      <c r="E395" s="141" t="s">
        <v>503</v>
      </c>
      <c r="F395" s="142">
        <v>0</v>
      </c>
      <c r="G395" s="142">
        <v>1</v>
      </c>
      <c r="H395" s="143">
        <v>1</v>
      </c>
      <c r="I395" s="1382"/>
      <c r="J395" s="1382"/>
      <c r="K395" s="1242"/>
      <c r="L395" s="1242"/>
      <c r="M395" s="1242"/>
      <c r="N395" s="1242"/>
      <c r="O395" s="1242"/>
      <c r="P395" s="1245"/>
      <c r="Q395" s="1245"/>
      <c r="R395" s="1242"/>
      <c r="S395" s="1695"/>
      <c r="T395" s="1696"/>
      <c r="U395" s="1245"/>
      <c r="V395" s="1242">
        <v>5000000</v>
      </c>
      <c r="W395" s="1242">
        <v>4000000</v>
      </c>
      <c r="X395" s="1242">
        <v>4000000</v>
      </c>
      <c r="Y395" s="1242" t="e">
        <f>+V395+W395+X395+#REF!</f>
        <v>#REF!</v>
      </c>
      <c r="Z395" s="1460"/>
      <c r="AA395" s="619"/>
      <c r="AB395" s="487"/>
      <c r="AC395" s="487"/>
      <c r="AD395" s="487"/>
      <c r="AE395" s="487"/>
      <c r="AF395" s="487"/>
      <c r="AG395" s="487"/>
      <c r="AH395" s="487"/>
      <c r="AI395" s="487"/>
      <c r="AJ395" s="487"/>
    </row>
    <row r="396" spans="1:36" s="1" customFormat="1" ht="28.5" hidden="1" x14ac:dyDescent="0.2">
      <c r="A396" s="9"/>
      <c r="B396" s="1184"/>
      <c r="C396" s="804" t="s">
        <v>806</v>
      </c>
      <c r="D396" s="151" t="e">
        <f>+Y396/#REF!</f>
        <v>#REF!</v>
      </c>
      <c r="E396" s="141" t="s">
        <v>805</v>
      </c>
      <c r="F396" s="143">
        <v>5</v>
      </c>
      <c r="G396" s="143">
        <v>1</v>
      </c>
      <c r="H396" s="143">
        <v>1</v>
      </c>
      <c r="I396" s="1380" t="s">
        <v>592</v>
      </c>
      <c r="J396" s="1238"/>
      <c r="K396" s="1238"/>
      <c r="L396" s="1238"/>
      <c r="M396" s="1238"/>
      <c r="N396" s="1241"/>
      <c r="O396" s="1241"/>
      <c r="P396" s="1244">
        <v>5000</v>
      </c>
      <c r="Q396" s="1241"/>
      <c r="R396" s="1241"/>
      <c r="S396" s="1691"/>
      <c r="T396" s="1692"/>
      <c r="U396" s="1241"/>
      <c r="V396" s="1241">
        <v>5000000</v>
      </c>
      <c r="W396" s="522">
        <v>1000000</v>
      </c>
      <c r="X396" s="522">
        <v>1000000</v>
      </c>
      <c r="Y396" s="1241">
        <f>SUM(N396:U396)</f>
        <v>5000</v>
      </c>
      <c r="Z396" s="1460"/>
      <c r="AA396" s="619"/>
      <c r="AB396" s="487"/>
      <c r="AC396" s="487"/>
      <c r="AD396" s="487"/>
      <c r="AE396" s="487"/>
      <c r="AF396" s="487"/>
      <c r="AG396" s="487"/>
      <c r="AH396" s="487"/>
      <c r="AI396" s="487"/>
      <c r="AJ396" s="487"/>
    </row>
    <row r="397" spans="1:36" s="1" customFormat="1" ht="42.75" hidden="1" x14ac:dyDescent="0.2">
      <c r="A397" s="9"/>
      <c r="B397" s="1184"/>
      <c r="C397" s="804" t="s">
        <v>807</v>
      </c>
      <c r="D397" s="151" t="e">
        <f>+Y397/#REF!</f>
        <v>#REF!</v>
      </c>
      <c r="E397" s="141" t="s">
        <v>247</v>
      </c>
      <c r="F397" s="143" t="s">
        <v>413</v>
      </c>
      <c r="G397" s="143">
        <v>100</v>
      </c>
      <c r="H397" s="143">
        <v>100</v>
      </c>
      <c r="I397" s="1382"/>
      <c r="J397" s="1249"/>
      <c r="K397" s="1249"/>
      <c r="L397" s="1249"/>
      <c r="M397" s="1249"/>
      <c r="N397" s="1242"/>
      <c r="O397" s="1242"/>
      <c r="P397" s="1245"/>
      <c r="Q397" s="1242"/>
      <c r="R397" s="1242"/>
      <c r="S397" s="1695"/>
      <c r="T397" s="1696"/>
      <c r="U397" s="1242"/>
      <c r="V397" s="1242"/>
      <c r="W397" s="553"/>
      <c r="X397" s="553"/>
      <c r="Y397" s="1242"/>
      <c r="Z397" s="1460"/>
      <c r="AA397" s="619"/>
      <c r="AB397" s="487"/>
      <c r="AC397" s="487"/>
      <c r="AD397" s="487"/>
      <c r="AE397" s="487"/>
      <c r="AF397" s="487"/>
      <c r="AG397" s="487"/>
      <c r="AH397" s="487"/>
      <c r="AI397" s="487"/>
      <c r="AJ397" s="487"/>
    </row>
    <row r="398" spans="1:36" s="1" customFormat="1" ht="42.75" hidden="1" customHeight="1" x14ac:dyDescent="0.2">
      <c r="A398" s="9"/>
      <c r="B398" s="1184"/>
      <c r="C398" s="804" t="s">
        <v>803</v>
      </c>
      <c r="D398" s="151" t="e">
        <f>+Y398/#REF!</f>
        <v>#REF!</v>
      </c>
      <c r="E398" s="141" t="s">
        <v>878</v>
      </c>
      <c r="F398" s="143">
        <v>1</v>
      </c>
      <c r="G398" s="143">
        <v>0</v>
      </c>
      <c r="H398" s="143">
        <v>0</v>
      </c>
      <c r="I398" s="773" t="s">
        <v>593</v>
      </c>
      <c r="J398" s="774"/>
      <c r="K398" s="774"/>
      <c r="L398" s="774"/>
      <c r="M398" s="774"/>
      <c r="N398" s="772"/>
      <c r="O398" s="772"/>
      <c r="P398" s="863">
        <f>9964+4982+1661</f>
        <v>16607</v>
      </c>
      <c r="Q398" s="772"/>
      <c r="R398" s="772"/>
      <c r="S398" s="1366"/>
      <c r="T398" s="1367"/>
      <c r="U398" s="772"/>
      <c r="V398" s="772"/>
      <c r="W398" s="595">
        <v>20000000</v>
      </c>
      <c r="X398" s="595">
        <v>24000000</v>
      </c>
      <c r="Y398" s="772">
        <f>SUM(N398:U398)</f>
        <v>16607</v>
      </c>
      <c r="Z398" s="1460"/>
      <c r="AA398" s="619"/>
      <c r="AB398" s="487"/>
      <c r="AC398" s="487"/>
      <c r="AD398" s="487"/>
      <c r="AE398" s="487"/>
      <c r="AF398" s="487"/>
      <c r="AG398" s="487"/>
      <c r="AH398" s="487"/>
      <c r="AI398" s="487"/>
      <c r="AJ398" s="487"/>
    </row>
    <row r="399" spans="1:36" s="1" customFormat="1" ht="33" hidden="1" customHeight="1" x14ac:dyDescent="0.2">
      <c r="A399" s="9"/>
      <c r="B399" s="1184"/>
      <c r="C399" s="804" t="s">
        <v>804</v>
      </c>
      <c r="D399" s="151" t="e">
        <f>+Y399/#REF!</f>
        <v>#REF!</v>
      </c>
      <c r="E399" s="141" t="s">
        <v>808</v>
      </c>
      <c r="F399" s="143">
        <v>1</v>
      </c>
      <c r="G399" s="143">
        <v>0</v>
      </c>
      <c r="H399" s="143">
        <v>0</v>
      </c>
      <c r="I399" s="525" t="s">
        <v>599</v>
      </c>
      <c r="J399" s="143"/>
      <c r="K399" s="143"/>
      <c r="L399" s="144"/>
      <c r="M399" s="144"/>
      <c r="N399" s="522"/>
      <c r="O399" s="522"/>
      <c r="P399" s="522"/>
      <c r="Q399" s="865">
        <v>41185</v>
      </c>
      <c r="R399" s="522"/>
      <c r="S399" s="1366"/>
      <c r="T399" s="1367"/>
      <c r="U399" s="522"/>
      <c r="V399" s="522">
        <v>0</v>
      </c>
      <c r="W399" s="522">
        <v>0</v>
      </c>
      <c r="X399" s="522">
        <v>0</v>
      </c>
      <c r="Y399" s="522">
        <f>SUM(N399:U399)</f>
        <v>41185</v>
      </c>
      <c r="Z399" s="1460"/>
      <c r="AA399" s="503"/>
      <c r="AB399" s="504"/>
      <c r="AC399" s="504"/>
      <c r="AD399" s="504"/>
      <c r="AE399" s="487"/>
      <c r="AF399" s="487"/>
      <c r="AG399" s="487"/>
      <c r="AH399" s="487"/>
      <c r="AI399" s="487"/>
      <c r="AJ399" s="487"/>
    </row>
    <row r="400" spans="1:36" s="1" customFormat="1" ht="156.75" hidden="1" x14ac:dyDescent="0.2">
      <c r="A400" s="9"/>
      <c r="B400" s="1184"/>
      <c r="C400" s="804" t="s">
        <v>809</v>
      </c>
      <c r="D400" s="151" t="e">
        <f>+Y400/#REF!</f>
        <v>#REF!</v>
      </c>
      <c r="E400" s="141" t="s">
        <v>879</v>
      </c>
      <c r="F400" s="143">
        <v>1</v>
      </c>
      <c r="G400" s="143">
        <v>0</v>
      </c>
      <c r="H400" s="143">
        <v>0</v>
      </c>
      <c r="I400" s="805" t="s">
        <v>815</v>
      </c>
      <c r="J400" s="521"/>
      <c r="K400" s="521"/>
      <c r="L400" s="523"/>
      <c r="M400" s="523"/>
      <c r="N400" s="522"/>
      <c r="O400" s="522"/>
      <c r="P400" s="864">
        <f>9964+6643</f>
        <v>16607</v>
      </c>
      <c r="Q400" s="864">
        <v>6516</v>
      </c>
      <c r="R400" s="522"/>
      <c r="S400" s="1366"/>
      <c r="T400" s="1367"/>
      <c r="U400" s="522"/>
      <c r="V400" s="522">
        <v>15000000</v>
      </c>
      <c r="W400" s="522">
        <v>9000000</v>
      </c>
      <c r="X400" s="522">
        <v>15000000</v>
      </c>
      <c r="Y400" s="522">
        <f>SUM(N400:U400)</f>
        <v>23123</v>
      </c>
      <c r="Z400" s="1471"/>
      <c r="AA400" s="503"/>
      <c r="AB400" s="504"/>
      <c r="AC400" s="504"/>
      <c r="AD400" s="504"/>
      <c r="AE400" s="487"/>
      <c r="AF400" s="487"/>
      <c r="AG400" s="487"/>
      <c r="AH400" s="487"/>
      <c r="AI400" s="487"/>
      <c r="AJ400" s="487"/>
    </row>
    <row r="401" spans="1:36" s="1" customFormat="1" ht="28.5" hidden="1" x14ac:dyDescent="0.2">
      <c r="A401" s="9"/>
      <c r="B401" s="1185"/>
      <c r="C401" s="804" t="s">
        <v>961</v>
      </c>
      <c r="D401" s="151"/>
      <c r="E401" s="141" t="s">
        <v>962</v>
      </c>
      <c r="F401" s="143"/>
      <c r="G401" s="143">
        <v>0</v>
      </c>
      <c r="H401" s="143">
        <v>0</v>
      </c>
      <c r="I401" s="805"/>
      <c r="J401" s="521"/>
      <c r="K401" s="521"/>
      <c r="L401" s="523"/>
      <c r="M401" s="523"/>
      <c r="N401" s="522"/>
      <c r="O401" s="522"/>
      <c r="P401" s="864"/>
      <c r="Q401" s="864"/>
      <c r="R401" s="522"/>
      <c r="S401" s="921"/>
      <c r="T401" s="922"/>
      <c r="U401" s="522"/>
      <c r="V401" s="522"/>
      <c r="W401" s="522"/>
      <c r="X401" s="522"/>
      <c r="Y401" s="522"/>
      <c r="Z401" s="920"/>
      <c r="AA401" s="503"/>
      <c r="AB401" s="504"/>
      <c r="AC401" s="504"/>
      <c r="AD401" s="504"/>
      <c r="AE401" s="487"/>
      <c r="AF401" s="487"/>
      <c r="AG401" s="487"/>
      <c r="AH401" s="487"/>
      <c r="AI401" s="487"/>
      <c r="AJ401" s="487"/>
    </row>
    <row r="402" spans="1:36" s="1" customFormat="1" ht="15" hidden="1" x14ac:dyDescent="0.2">
      <c r="A402" s="6" t="s">
        <v>184</v>
      </c>
      <c r="B402" s="124" t="s">
        <v>31</v>
      </c>
      <c r="C402" s="125" t="s">
        <v>170</v>
      </c>
      <c r="D402" s="126" t="e">
        <f>+Y402/#REF!</f>
        <v>#REF!</v>
      </c>
      <c r="E402" s="127"/>
      <c r="F402" s="128"/>
      <c r="G402" s="128"/>
      <c r="H402" s="129"/>
      <c r="I402" s="130"/>
      <c r="J402" s="129"/>
      <c r="K402" s="129"/>
      <c r="L402" s="130"/>
      <c r="M402" s="130"/>
      <c r="N402" s="550"/>
      <c r="O402" s="550"/>
      <c r="P402" s="550"/>
      <c r="Q402" s="550"/>
      <c r="R402" s="550"/>
      <c r="S402" s="550"/>
      <c r="T402" s="550"/>
      <c r="U402" s="550"/>
      <c r="V402" s="550">
        <v>37000000</v>
      </c>
      <c r="W402" s="550">
        <v>30000000</v>
      </c>
      <c r="X402" s="550">
        <v>56000000</v>
      </c>
      <c r="Y402" s="550">
        <f>+Y403</f>
        <v>15704</v>
      </c>
      <c r="Z402" s="655"/>
      <c r="AA402" s="503"/>
      <c r="AB402" s="504"/>
      <c r="AC402" s="504"/>
      <c r="AD402" s="504"/>
      <c r="AE402" s="487"/>
      <c r="AF402" s="487"/>
      <c r="AG402" s="487"/>
      <c r="AH402" s="487"/>
      <c r="AI402" s="487"/>
      <c r="AJ402" s="487"/>
    </row>
    <row r="403" spans="1:36" s="1" customFormat="1" ht="15" hidden="1" x14ac:dyDescent="0.2">
      <c r="A403" s="7" t="s">
        <v>185</v>
      </c>
      <c r="B403" s="131" t="s">
        <v>33</v>
      </c>
      <c r="C403" s="132" t="s">
        <v>171</v>
      </c>
      <c r="D403" s="133" t="e">
        <f>+Y403/#REF!</f>
        <v>#REF!</v>
      </c>
      <c r="E403" s="134"/>
      <c r="F403" s="135"/>
      <c r="G403" s="135"/>
      <c r="H403" s="136"/>
      <c r="I403" s="137"/>
      <c r="J403" s="136"/>
      <c r="K403" s="136"/>
      <c r="L403" s="137"/>
      <c r="M403" s="137"/>
      <c r="N403" s="551"/>
      <c r="O403" s="551"/>
      <c r="P403" s="551"/>
      <c r="Q403" s="551"/>
      <c r="R403" s="551"/>
      <c r="S403" s="1368"/>
      <c r="T403" s="1369"/>
      <c r="U403" s="551"/>
      <c r="V403" s="551">
        <v>37000000</v>
      </c>
      <c r="W403" s="551">
        <v>30000000</v>
      </c>
      <c r="X403" s="551">
        <v>56000000</v>
      </c>
      <c r="Y403" s="551">
        <f>+Y407+Y414</f>
        <v>15704</v>
      </c>
      <c r="Z403" s="656"/>
      <c r="AA403" s="503"/>
      <c r="AB403" s="504"/>
      <c r="AC403" s="504"/>
      <c r="AD403" s="504"/>
      <c r="AE403" s="487"/>
      <c r="AF403" s="487"/>
      <c r="AG403" s="487"/>
      <c r="AH403" s="487"/>
      <c r="AI403" s="487"/>
      <c r="AJ403" s="487"/>
    </row>
    <row r="404" spans="1:36" s="1" customFormat="1" ht="33" hidden="1" customHeight="1" x14ac:dyDescent="0.2">
      <c r="A404" s="9"/>
      <c r="B404" s="138" t="s">
        <v>201</v>
      </c>
      <c r="C404" s="139" t="s">
        <v>504</v>
      </c>
      <c r="D404" s="151" t="e">
        <f>+Y404/#REF!</f>
        <v>#REF!</v>
      </c>
      <c r="E404" s="141" t="s">
        <v>505</v>
      </c>
      <c r="F404" s="152">
        <v>0</v>
      </c>
      <c r="G404" s="152"/>
      <c r="H404" s="143">
        <v>0</v>
      </c>
      <c r="I404" s="144"/>
      <c r="J404" s="143"/>
      <c r="K404" s="143"/>
      <c r="L404" s="144"/>
      <c r="M404" s="144"/>
      <c r="N404" s="522"/>
      <c r="O404" s="522"/>
      <c r="P404" s="522"/>
      <c r="Q404" s="522"/>
      <c r="R404" s="522"/>
      <c r="S404" s="522"/>
      <c r="T404" s="522"/>
      <c r="U404" s="522"/>
      <c r="V404" s="522" t="e">
        <f>+#REF!</f>
        <v>#REF!</v>
      </c>
      <c r="W404" s="522" t="e">
        <f>+#REF!</f>
        <v>#REF!</v>
      </c>
      <c r="X404" s="522" t="e">
        <f>+#REF!</f>
        <v>#REF!</v>
      </c>
      <c r="Y404" s="522" t="e">
        <f>+V404+W404+X404+#REF!</f>
        <v>#REF!</v>
      </c>
      <c r="Z404" s="1455" t="s">
        <v>381</v>
      </c>
      <c r="AA404" s="503"/>
      <c r="AB404" s="504"/>
      <c r="AC404" s="504"/>
      <c r="AD404" s="504"/>
      <c r="AE404" s="487"/>
      <c r="AF404" s="487"/>
      <c r="AG404" s="487"/>
      <c r="AH404" s="487"/>
      <c r="AI404" s="487"/>
      <c r="AJ404" s="487"/>
    </row>
    <row r="405" spans="1:36" s="1" customFormat="1" ht="33" hidden="1" customHeight="1" x14ac:dyDescent="0.2">
      <c r="A405" s="9"/>
      <c r="B405" s="138" t="s">
        <v>206</v>
      </c>
      <c r="C405" s="139" t="s">
        <v>172</v>
      </c>
      <c r="D405" s="151" t="e">
        <f>+Y405/#REF!</f>
        <v>#REF!</v>
      </c>
      <c r="E405" s="141" t="s">
        <v>249</v>
      </c>
      <c r="F405" s="143">
        <v>0</v>
      </c>
      <c r="G405" s="143"/>
      <c r="H405" s="143">
        <v>2</v>
      </c>
      <c r="I405" s="144"/>
      <c r="J405" s="143"/>
      <c r="K405" s="143"/>
      <c r="L405" s="144"/>
      <c r="M405" s="144"/>
      <c r="N405" s="522"/>
      <c r="O405" s="522"/>
      <c r="P405" s="522"/>
      <c r="Q405" s="522"/>
      <c r="R405" s="522"/>
      <c r="S405" s="522"/>
      <c r="T405" s="522"/>
      <c r="U405" s="522"/>
      <c r="V405" s="522" t="e">
        <f>+V409+#REF!</f>
        <v>#REF!</v>
      </c>
      <c r="W405" s="522" t="e">
        <f>+W409+#REF!</f>
        <v>#REF!</v>
      </c>
      <c r="X405" s="522" t="e">
        <f>+X409+#REF!</f>
        <v>#REF!</v>
      </c>
      <c r="Y405" s="522" t="e">
        <f>+V405+W405+X405+#REF!</f>
        <v>#REF!</v>
      </c>
      <c r="Z405" s="1455"/>
      <c r="AA405" s="503"/>
      <c r="AB405" s="504"/>
      <c r="AC405" s="504"/>
      <c r="AD405" s="504"/>
      <c r="AE405" s="487"/>
      <c r="AF405" s="487"/>
      <c r="AG405" s="487"/>
      <c r="AH405" s="487"/>
      <c r="AI405" s="487"/>
      <c r="AJ405" s="487"/>
    </row>
    <row r="406" spans="1:36" s="1" customFormat="1" ht="33" hidden="1" customHeight="1" x14ac:dyDescent="0.2">
      <c r="A406" s="9"/>
      <c r="B406" s="138" t="s">
        <v>372</v>
      </c>
      <c r="C406" s="139" t="s">
        <v>173</v>
      </c>
      <c r="D406" s="151" t="e">
        <f>+Y406/#REF!</f>
        <v>#REF!</v>
      </c>
      <c r="E406" s="141" t="s">
        <v>506</v>
      </c>
      <c r="F406" s="153">
        <v>0</v>
      </c>
      <c r="G406" s="153"/>
      <c r="H406" s="152">
        <v>0.05</v>
      </c>
      <c r="I406" s="154"/>
      <c r="J406" s="152"/>
      <c r="K406" s="152"/>
      <c r="L406" s="154"/>
      <c r="M406" s="154"/>
      <c r="N406" s="522"/>
      <c r="O406" s="522"/>
      <c r="P406" s="522"/>
      <c r="Q406" s="522"/>
      <c r="R406" s="522"/>
      <c r="S406" s="522"/>
      <c r="T406" s="522"/>
      <c r="U406" s="522"/>
      <c r="V406" s="522" t="e">
        <f>+V408+V410+V412+V415+#REF!+V416+V417</f>
        <v>#REF!</v>
      </c>
      <c r="W406" s="522" t="e">
        <f>+W408+W410+W412+W415+#REF!+W416+W417</f>
        <v>#REF!</v>
      </c>
      <c r="X406" s="522" t="e">
        <f>+X408+X410+X412+X415+#REF!+X416+X417</f>
        <v>#REF!</v>
      </c>
      <c r="Y406" s="522" t="e">
        <f>+V406+W406+X406+#REF!</f>
        <v>#REF!</v>
      </c>
      <c r="Z406" s="1455"/>
      <c r="AA406" s="503"/>
      <c r="AB406" s="504"/>
      <c r="AC406" s="504"/>
      <c r="AD406" s="504"/>
      <c r="AE406" s="487"/>
      <c r="AF406" s="487"/>
      <c r="AG406" s="487"/>
      <c r="AH406" s="487"/>
      <c r="AI406" s="487"/>
      <c r="AJ406" s="487"/>
    </row>
    <row r="407" spans="1:36" s="1" customFormat="1" ht="15" hidden="1" customHeight="1" x14ac:dyDescent="0.2">
      <c r="A407" s="8" t="s">
        <v>186</v>
      </c>
      <c r="B407" s="1183" t="s">
        <v>37</v>
      </c>
      <c r="C407" s="156" t="s">
        <v>179</v>
      </c>
      <c r="D407" s="146" t="e">
        <f>+Y407/#REF!</f>
        <v>#REF!</v>
      </c>
      <c r="E407" s="147"/>
      <c r="F407" s="148"/>
      <c r="G407" s="148"/>
      <c r="H407" s="149"/>
      <c r="I407" s="150"/>
      <c r="J407" s="149"/>
      <c r="K407" s="149"/>
      <c r="L407" s="150"/>
      <c r="M407" s="150"/>
      <c r="N407" s="552"/>
      <c r="O407" s="552"/>
      <c r="P407" s="552">
        <f>SUBTOTAL(9,P408:P412)</f>
        <v>0</v>
      </c>
      <c r="Q407" s="552"/>
      <c r="R407" s="552"/>
      <c r="S407" s="1370"/>
      <c r="T407" s="1371"/>
      <c r="U407" s="552"/>
      <c r="V407" s="552">
        <v>17000000</v>
      </c>
      <c r="W407" s="552">
        <v>15000000</v>
      </c>
      <c r="X407" s="552">
        <v>36000000</v>
      </c>
      <c r="Y407" s="552">
        <f>+Y408+Y409+Y412+Y413</f>
        <v>6704</v>
      </c>
      <c r="Z407" s="657"/>
      <c r="AA407" s="503"/>
      <c r="AB407" s="504"/>
      <c r="AC407" s="504"/>
      <c r="AD407" s="504"/>
      <c r="AE407" s="487"/>
      <c r="AF407" s="487"/>
      <c r="AG407" s="487"/>
      <c r="AH407" s="487"/>
      <c r="AI407" s="487"/>
      <c r="AJ407" s="487"/>
    </row>
    <row r="408" spans="1:36" s="1" customFormat="1" ht="85.5" hidden="1" customHeight="1" x14ac:dyDescent="0.2">
      <c r="A408" s="9"/>
      <c r="B408" s="1184"/>
      <c r="C408" s="804" t="s">
        <v>816</v>
      </c>
      <c r="D408" s="151" t="e">
        <f>+Y408/#REF!</f>
        <v>#REF!</v>
      </c>
      <c r="E408" s="141" t="s">
        <v>249</v>
      </c>
      <c r="F408" s="142">
        <v>2</v>
      </c>
      <c r="G408" s="142">
        <v>5</v>
      </c>
      <c r="H408" s="143">
        <v>5</v>
      </c>
      <c r="I408" s="596" t="s">
        <v>596</v>
      </c>
      <c r="J408" s="143"/>
      <c r="K408" s="143"/>
      <c r="L408" s="144"/>
      <c r="M408" s="144"/>
      <c r="N408" s="522"/>
      <c r="O408" s="522"/>
      <c r="P408" s="864">
        <v>2000</v>
      </c>
      <c r="Q408" s="522"/>
      <c r="R408" s="731" t="s">
        <v>621</v>
      </c>
      <c r="S408" s="1366"/>
      <c r="T408" s="1367"/>
      <c r="U408" s="522"/>
      <c r="V408" s="522"/>
      <c r="W408" s="522">
        <v>7000000</v>
      </c>
      <c r="X408" s="522">
        <v>10000000</v>
      </c>
      <c r="Y408" s="522">
        <f>SUM(N408:U408)</f>
        <v>2000</v>
      </c>
      <c r="Z408" s="1456" t="s">
        <v>883</v>
      </c>
      <c r="AA408" s="619"/>
      <c r="AB408" s="487"/>
      <c r="AC408" s="487"/>
      <c r="AD408" s="487"/>
      <c r="AE408" s="487"/>
      <c r="AF408" s="487"/>
      <c r="AG408" s="487"/>
      <c r="AH408" s="487"/>
      <c r="AI408" s="487"/>
      <c r="AJ408" s="487"/>
    </row>
    <row r="409" spans="1:36" s="1" customFormat="1" ht="33" hidden="1" customHeight="1" x14ac:dyDescent="0.2">
      <c r="A409" s="9"/>
      <c r="B409" s="1184"/>
      <c r="C409" s="804" t="s">
        <v>817</v>
      </c>
      <c r="D409" s="151" t="e">
        <f>+Y409/#REF!</f>
        <v>#REF!</v>
      </c>
      <c r="E409" s="141" t="s">
        <v>356</v>
      </c>
      <c r="F409" s="732">
        <v>0</v>
      </c>
      <c r="G409" s="732">
        <v>1</v>
      </c>
      <c r="H409" s="143">
        <v>1</v>
      </c>
      <c r="I409" s="1381" t="s">
        <v>597</v>
      </c>
      <c r="J409" s="1238"/>
      <c r="K409" s="1238"/>
      <c r="L409" s="1238"/>
      <c r="M409" s="1238"/>
      <c r="N409" s="1241"/>
      <c r="O409" s="1241"/>
      <c r="P409" s="1244">
        <v>2000</v>
      </c>
      <c r="Q409" s="1241"/>
      <c r="R409" s="1595" t="s">
        <v>621</v>
      </c>
      <c r="S409" s="1691"/>
      <c r="T409" s="1692"/>
      <c r="U409" s="1241"/>
      <c r="V409" s="1241"/>
      <c r="W409" s="522">
        <v>5000000</v>
      </c>
      <c r="X409" s="522">
        <v>15000000</v>
      </c>
      <c r="Y409" s="1241">
        <f>SUM(N409:U411)</f>
        <v>2000</v>
      </c>
      <c r="Z409" s="1457"/>
      <c r="AA409" s="619"/>
      <c r="AB409" s="487"/>
      <c r="AC409" s="487"/>
      <c r="AD409" s="487"/>
      <c r="AE409" s="487"/>
      <c r="AF409" s="487"/>
      <c r="AG409" s="487"/>
      <c r="AH409" s="487"/>
      <c r="AI409" s="487"/>
      <c r="AJ409" s="487"/>
    </row>
    <row r="410" spans="1:36" s="1" customFormat="1" ht="33" hidden="1" customHeight="1" x14ac:dyDescent="0.2">
      <c r="A410" s="9"/>
      <c r="B410" s="1184"/>
      <c r="C410" s="804" t="s">
        <v>818</v>
      </c>
      <c r="D410" s="151" t="e">
        <f>+Y410/#REF!</f>
        <v>#REF!</v>
      </c>
      <c r="E410" s="141" t="s">
        <v>357</v>
      </c>
      <c r="F410" s="732">
        <v>1</v>
      </c>
      <c r="G410" s="732">
        <v>1</v>
      </c>
      <c r="H410" s="143">
        <v>1</v>
      </c>
      <c r="I410" s="1381"/>
      <c r="J410" s="1239"/>
      <c r="K410" s="1239"/>
      <c r="L410" s="1239"/>
      <c r="M410" s="1239"/>
      <c r="N410" s="1243"/>
      <c r="O410" s="1243"/>
      <c r="P410" s="1247"/>
      <c r="Q410" s="1243"/>
      <c r="R410" s="1596"/>
      <c r="S410" s="1693"/>
      <c r="T410" s="1694"/>
      <c r="U410" s="1243"/>
      <c r="V410" s="1243"/>
      <c r="W410" s="522">
        <v>0</v>
      </c>
      <c r="X410" s="522">
        <v>0</v>
      </c>
      <c r="Y410" s="1243" t="e">
        <f>+V410+W410+X410+#REF!</f>
        <v>#REF!</v>
      </c>
      <c r="Z410" s="1457"/>
      <c r="AA410" s="619"/>
      <c r="AB410" s="487"/>
      <c r="AC410" s="487"/>
      <c r="AD410" s="487"/>
      <c r="AE410" s="487"/>
      <c r="AF410" s="487"/>
      <c r="AG410" s="487"/>
      <c r="AH410" s="487"/>
      <c r="AI410" s="487"/>
      <c r="AJ410" s="487"/>
    </row>
    <row r="411" spans="1:36" s="1" customFormat="1" ht="33" hidden="1" customHeight="1" x14ac:dyDescent="0.2">
      <c r="A411" s="9"/>
      <c r="B411" s="1184"/>
      <c r="C411" s="804" t="s">
        <v>819</v>
      </c>
      <c r="D411" s="151" t="e">
        <f>+Y411/#REF!</f>
        <v>#REF!</v>
      </c>
      <c r="E411" s="141" t="s">
        <v>880</v>
      </c>
      <c r="F411" s="142">
        <v>0</v>
      </c>
      <c r="G411" s="142">
        <v>0</v>
      </c>
      <c r="H411" s="143">
        <v>6</v>
      </c>
      <c r="I411" s="1382"/>
      <c r="J411" s="1249"/>
      <c r="K411" s="1249"/>
      <c r="L411" s="1249"/>
      <c r="M411" s="1249"/>
      <c r="N411" s="1242"/>
      <c r="O411" s="1242"/>
      <c r="P411" s="1245"/>
      <c r="Q411" s="1242"/>
      <c r="R411" s="1597"/>
      <c r="S411" s="1695"/>
      <c r="T411" s="1696"/>
      <c r="U411" s="1242"/>
      <c r="V411" s="1242"/>
      <c r="W411" s="522"/>
      <c r="X411" s="522"/>
      <c r="Y411" s="1242"/>
      <c r="Z411" s="1457"/>
      <c r="AA411" s="619"/>
      <c r="AB411" s="487"/>
      <c r="AC411" s="487"/>
      <c r="AD411" s="487"/>
      <c r="AE411" s="487"/>
      <c r="AF411" s="487"/>
      <c r="AG411" s="487"/>
      <c r="AH411" s="487"/>
      <c r="AI411" s="487"/>
      <c r="AJ411" s="487"/>
    </row>
    <row r="412" spans="1:36" s="1" customFormat="1" ht="42.75" hidden="1" x14ac:dyDescent="0.2">
      <c r="A412" s="9"/>
      <c r="B412" s="1184"/>
      <c r="C412" s="804" t="s">
        <v>820</v>
      </c>
      <c r="D412" s="151" t="e">
        <f>+Y412/#REF!</f>
        <v>#REF!</v>
      </c>
      <c r="E412" s="141" t="s">
        <v>358</v>
      </c>
      <c r="F412" s="155">
        <v>2</v>
      </c>
      <c r="G412" s="155">
        <v>0</v>
      </c>
      <c r="H412" s="143">
        <v>6</v>
      </c>
      <c r="I412" s="525" t="s">
        <v>598</v>
      </c>
      <c r="J412" s="143"/>
      <c r="K412" s="143"/>
      <c r="L412" s="144"/>
      <c r="M412" s="144"/>
      <c r="N412" s="522"/>
      <c r="O412" s="522"/>
      <c r="P412" s="864">
        <v>2704</v>
      </c>
      <c r="Q412" s="522"/>
      <c r="R412" s="522"/>
      <c r="S412" s="1366"/>
      <c r="T412" s="1367"/>
      <c r="U412" s="522"/>
      <c r="V412" s="522">
        <v>5000000</v>
      </c>
      <c r="W412" s="522">
        <v>2000000</v>
      </c>
      <c r="X412" s="522">
        <v>5000000</v>
      </c>
      <c r="Y412" s="522">
        <f>SUM(N412:U412)</f>
        <v>2704</v>
      </c>
      <c r="Z412" s="1458"/>
      <c r="AA412" s="503"/>
      <c r="AB412" s="504"/>
      <c r="AC412" s="504"/>
      <c r="AD412" s="504"/>
      <c r="AE412" s="487"/>
      <c r="AF412" s="487"/>
      <c r="AG412" s="487"/>
      <c r="AH412" s="487"/>
      <c r="AI412" s="487"/>
      <c r="AJ412" s="487"/>
    </row>
    <row r="413" spans="1:36" s="1" customFormat="1" ht="28.5" hidden="1" x14ac:dyDescent="0.2">
      <c r="A413" s="9"/>
      <c r="B413" s="1185"/>
      <c r="C413" s="804" t="s">
        <v>963</v>
      </c>
      <c r="D413" s="151"/>
      <c r="E413" s="141" t="s">
        <v>964</v>
      </c>
      <c r="F413" s="155">
        <v>0</v>
      </c>
      <c r="G413" s="155">
        <v>0</v>
      </c>
      <c r="H413" s="143">
        <v>0</v>
      </c>
      <c r="I413" s="525"/>
      <c r="J413" s="143"/>
      <c r="K413" s="143"/>
      <c r="L413" s="144"/>
      <c r="M413" s="144"/>
      <c r="N413" s="522"/>
      <c r="O413" s="522"/>
      <c r="P413" s="864"/>
      <c r="Q413" s="522"/>
      <c r="R413" s="522"/>
      <c r="S413" s="921"/>
      <c r="T413" s="922"/>
      <c r="U413" s="522"/>
      <c r="V413" s="522"/>
      <c r="W413" s="522"/>
      <c r="X413" s="522"/>
      <c r="Y413" s="522"/>
      <c r="Z413" s="919"/>
      <c r="AA413" s="503"/>
      <c r="AB413" s="504"/>
      <c r="AC413" s="504"/>
      <c r="AD413" s="504"/>
      <c r="AE413" s="487"/>
      <c r="AF413" s="487"/>
      <c r="AG413" s="487"/>
      <c r="AH413" s="487"/>
      <c r="AI413" s="487"/>
      <c r="AJ413" s="487"/>
    </row>
    <row r="414" spans="1:36" s="1" customFormat="1" ht="28.5" hidden="1" customHeight="1" x14ac:dyDescent="0.2">
      <c r="A414" s="8" t="s">
        <v>188</v>
      </c>
      <c r="B414" s="1183" t="s">
        <v>37</v>
      </c>
      <c r="C414" s="156" t="s">
        <v>180</v>
      </c>
      <c r="D414" s="146" t="e">
        <f>+Y414/#REF!</f>
        <v>#REF!</v>
      </c>
      <c r="E414" s="147"/>
      <c r="F414" s="148"/>
      <c r="G414" s="148"/>
      <c r="H414" s="149"/>
      <c r="I414" s="150"/>
      <c r="J414" s="149"/>
      <c r="K414" s="149"/>
      <c r="L414" s="150"/>
      <c r="M414" s="150"/>
      <c r="N414" s="552"/>
      <c r="O414" s="552"/>
      <c r="P414" s="552">
        <f>SUBTOTAL(9,P415)</f>
        <v>0</v>
      </c>
      <c r="Q414" s="552"/>
      <c r="R414" s="552"/>
      <c r="S414" s="1370"/>
      <c r="T414" s="1371"/>
      <c r="U414" s="552"/>
      <c r="V414" s="552">
        <v>20000000</v>
      </c>
      <c r="W414" s="552">
        <v>15000000</v>
      </c>
      <c r="X414" s="552">
        <v>20000000</v>
      </c>
      <c r="Y414" s="552">
        <f>SUM(Y415)</f>
        <v>9000</v>
      </c>
      <c r="Z414" s="657"/>
      <c r="AA414" s="503"/>
      <c r="AB414" s="504"/>
      <c r="AC414" s="504"/>
      <c r="AD414" s="504"/>
      <c r="AE414" s="487"/>
      <c r="AF414" s="487"/>
      <c r="AG414" s="487"/>
      <c r="AH414" s="487"/>
      <c r="AI414" s="487"/>
      <c r="AJ414" s="487"/>
    </row>
    <row r="415" spans="1:36" s="1" customFormat="1" ht="33" hidden="1" customHeight="1" x14ac:dyDescent="0.2">
      <c r="A415" s="9"/>
      <c r="B415" s="1184"/>
      <c r="C415" s="804" t="s">
        <v>821</v>
      </c>
      <c r="D415" s="151" t="e">
        <f>+Y415/#REF!</f>
        <v>#REF!</v>
      </c>
      <c r="E415" s="141" t="s">
        <v>822</v>
      </c>
      <c r="F415" s="143">
        <v>0</v>
      </c>
      <c r="G415" s="929">
        <v>1</v>
      </c>
      <c r="H415" s="929">
        <v>0</v>
      </c>
      <c r="I415" s="1380" t="s">
        <v>600</v>
      </c>
      <c r="J415" s="1238"/>
      <c r="K415" s="1238"/>
      <c r="L415" s="1238"/>
      <c r="M415" s="1238"/>
      <c r="N415" s="1241"/>
      <c r="O415" s="1241"/>
      <c r="P415" s="1244">
        <v>9000</v>
      </c>
      <c r="Q415" s="1241"/>
      <c r="R415" s="1241"/>
      <c r="S415" s="1691"/>
      <c r="T415" s="1692"/>
      <c r="U415" s="1241"/>
      <c r="V415" s="1241">
        <v>5000000</v>
      </c>
      <c r="W415" s="1241">
        <v>4000000</v>
      </c>
      <c r="X415" s="1241">
        <v>5000000</v>
      </c>
      <c r="Y415" s="1241">
        <f>SUM(N415:U417)</f>
        <v>9000</v>
      </c>
      <c r="Z415" s="1459" t="s">
        <v>883</v>
      </c>
      <c r="AA415" s="619"/>
      <c r="AB415" s="487"/>
      <c r="AC415" s="487"/>
      <c r="AD415" s="487"/>
      <c r="AE415" s="487"/>
      <c r="AF415" s="487"/>
      <c r="AG415" s="487"/>
      <c r="AH415" s="487"/>
      <c r="AI415" s="487"/>
      <c r="AJ415" s="487"/>
    </row>
    <row r="416" spans="1:36" s="1" customFormat="1" ht="28.5" hidden="1" customHeight="1" x14ac:dyDescent="0.2">
      <c r="A416" s="9"/>
      <c r="B416" s="1184"/>
      <c r="C416" s="804" t="s">
        <v>823</v>
      </c>
      <c r="D416" s="151" t="e">
        <f>+Y416/#REF!</f>
        <v>#REF!</v>
      </c>
      <c r="E416" s="141" t="s">
        <v>507</v>
      </c>
      <c r="F416" s="143">
        <v>0</v>
      </c>
      <c r="G416" s="929">
        <v>0.5</v>
      </c>
      <c r="H416" s="929">
        <v>0.3</v>
      </c>
      <c r="I416" s="1381"/>
      <c r="J416" s="1239"/>
      <c r="K416" s="1239"/>
      <c r="L416" s="1239"/>
      <c r="M416" s="1239"/>
      <c r="N416" s="1243"/>
      <c r="O416" s="1243"/>
      <c r="P416" s="1247"/>
      <c r="Q416" s="1243"/>
      <c r="R416" s="1243"/>
      <c r="S416" s="1693"/>
      <c r="T416" s="1694"/>
      <c r="U416" s="1243"/>
      <c r="V416" s="1243">
        <v>5000000</v>
      </c>
      <c r="W416" s="1243">
        <v>4000000</v>
      </c>
      <c r="X416" s="1243">
        <v>5000000</v>
      </c>
      <c r="Y416" s="1243" t="e">
        <f>+V416+W416+X416+#REF!</f>
        <v>#REF!</v>
      </c>
      <c r="Z416" s="1460"/>
      <c r="AA416" s="619"/>
      <c r="AB416" s="487"/>
      <c r="AC416" s="487"/>
      <c r="AD416" s="487"/>
      <c r="AE416" s="487"/>
      <c r="AF416" s="487"/>
      <c r="AG416" s="487"/>
      <c r="AH416" s="487"/>
      <c r="AI416" s="487"/>
      <c r="AJ416" s="487"/>
    </row>
    <row r="417" spans="1:36" s="1" customFormat="1" ht="28.5" hidden="1" x14ac:dyDescent="0.2">
      <c r="A417" s="9"/>
      <c r="B417" s="1646"/>
      <c r="C417" s="821" t="s">
        <v>824</v>
      </c>
      <c r="D417" s="157" t="e">
        <f>+Y417/#REF!</f>
        <v>#REF!</v>
      </c>
      <c r="E417" s="158" t="s">
        <v>825</v>
      </c>
      <c r="F417" s="159">
        <v>0</v>
      </c>
      <c r="G417" s="930">
        <v>1</v>
      </c>
      <c r="H417" s="930">
        <v>0</v>
      </c>
      <c r="I417" s="1598"/>
      <c r="J417" s="1240"/>
      <c r="K417" s="1240"/>
      <c r="L417" s="1240"/>
      <c r="M417" s="1240"/>
      <c r="N417" s="1246"/>
      <c r="O417" s="1246"/>
      <c r="P417" s="1248"/>
      <c r="Q417" s="1246"/>
      <c r="R417" s="1246"/>
      <c r="S417" s="1697"/>
      <c r="T417" s="1698"/>
      <c r="U417" s="1246"/>
      <c r="V417" s="1246">
        <v>5000000</v>
      </c>
      <c r="W417" s="1246">
        <v>4000000</v>
      </c>
      <c r="X417" s="1246">
        <v>5000000</v>
      </c>
      <c r="Y417" s="1246" t="e">
        <f>+V417+W417+X417+#REF!</f>
        <v>#REF!</v>
      </c>
      <c r="Z417" s="1461"/>
      <c r="AA417" s="619"/>
      <c r="AB417" s="487"/>
      <c r="AC417" s="487"/>
      <c r="AD417" s="487"/>
      <c r="AE417" s="487"/>
      <c r="AF417" s="487"/>
      <c r="AG417" s="487"/>
      <c r="AH417" s="487"/>
      <c r="AI417" s="487"/>
      <c r="AJ417" s="487"/>
    </row>
    <row r="418" spans="1:36" s="1" customFormat="1" ht="15" hidden="1" x14ac:dyDescent="0.2">
      <c r="A418" s="5">
        <v>4</v>
      </c>
      <c r="B418" s="160" t="s">
        <v>32</v>
      </c>
      <c r="C418" s="161" t="s">
        <v>181</v>
      </c>
      <c r="D418" s="162" t="e">
        <f>+Y418/#REF!</f>
        <v>#REF!</v>
      </c>
      <c r="E418" s="163"/>
      <c r="F418" s="164"/>
      <c r="G418" s="164"/>
      <c r="H418" s="165"/>
      <c r="I418" s="166"/>
      <c r="J418" s="165"/>
      <c r="K418" s="165"/>
      <c r="L418" s="166"/>
      <c r="M418" s="166"/>
      <c r="N418" s="554"/>
      <c r="O418" s="554"/>
      <c r="P418" s="554"/>
      <c r="Q418" s="554"/>
      <c r="R418" s="554"/>
      <c r="S418" s="554"/>
      <c r="T418" s="554"/>
      <c r="U418" s="554"/>
      <c r="V418" s="554">
        <v>553032451</v>
      </c>
      <c r="W418" s="554">
        <v>596659000</v>
      </c>
      <c r="X418" s="554">
        <v>740110756</v>
      </c>
      <c r="Y418" s="835">
        <f>+Y419+Y438+Y456+Y464</f>
        <v>750107</v>
      </c>
      <c r="Z418" s="658"/>
      <c r="AA418" s="503"/>
      <c r="AB418" s="504"/>
      <c r="AC418" s="504"/>
      <c r="AD418" s="504"/>
      <c r="AE418" s="487"/>
      <c r="AF418" s="487"/>
      <c r="AG418" s="487"/>
      <c r="AH418" s="487"/>
      <c r="AI418" s="487"/>
      <c r="AJ418" s="487"/>
    </row>
    <row r="419" spans="1:36" s="1" customFormat="1" ht="15" hidden="1" x14ac:dyDescent="0.2">
      <c r="A419" s="6" t="s">
        <v>177</v>
      </c>
      <c r="B419" s="167" t="s">
        <v>31</v>
      </c>
      <c r="C419" s="168" t="s">
        <v>826</v>
      </c>
      <c r="D419" s="169" t="e">
        <f>+Y419/#REF!</f>
        <v>#REF!</v>
      </c>
      <c r="E419" s="170"/>
      <c r="F419" s="171"/>
      <c r="G419" s="171"/>
      <c r="H419" s="172"/>
      <c r="I419" s="173"/>
      <c r="J419" s="172"/>
      <c r="K419" s="172"/>
      <c r="L419" s="173"/>
      <c r="M419" s="173"/>
      <c r="N419" s="555"/>
      <c r="O419" s="555"/>
      <c r="P419" s="555"/>
      <c r="Q419" s="555"/>
      <c r="R419" s="555"/>
      <c r="S419" s="555"/>
      <c r="T419" s="555"/>
      <c r="U419" s="555"/>
      <c r="V419" s="555">
        <v>486032451</v>
      </c>
      <c r="W419" s="555">
        <v>513659000</v>
      </c>
      <c r="X419" s="555">
        <v>564942000</v>
      </c>
      <c r="Y419" s="836">
        <f>+Y420</f>
        <v>129535</v>
      </c>
      <c r="Z419" s="659"/>
      <c r="AA419" s="503"/>
      <c r="AB419" s="504"/>
      <c r="AC419" s="504"/>
      <c r="AD419" s="504"/>
      <c r="AE419" s="487"/>
      <c r="AF419" s="487"/>
      <c r="AG419" s="487"/>
      <c r="AH419" s="487"/>
      <c r="AI419" s="487"/>
      <c r="AJ419" s="487"/>
    </row>
    <row r="420" spans="1:36" s="1" customFormat="1" ht="15" hidden="1" x14ac:dyDescent="0.2">
      <c r="A420" s="7" t="s">
        <v>178</v>
      </c>
      <c r="B420" s="174" t="s">
        <v>33</v>
      </c>
      <c r="C420" s="175" t="s">
        <v>827</v>
      </c>
      <c r="D420" s="176" t="e">
        <f>+Y420/#REF!</f>
        <v>#REF!</v>
      </c>
      <c r="E420" s="177"/>
      <c r="F420" s="178"/>
      <c r="G420" s="178"/>
      <c r="H420" s="179"/>
      <c r="I420" s="180"/>
      <c r="J420" s="179"/>
      <c r="K420" s="179"/>
      <c r="L420" s="180"/>
      <c r="M420" s="180"/>
      <c r="N420" s="556"/>
      <c r="O420" s="556"/>
      <c r="P420" s="556"/>
      <c r="Q420" s="556"/>
      <c r="R420" s="556"/>
      <c r="S420" s="556"/>
      <c r="T420" s="556"/>
      <c r="U420" s="556"/>
      <c r="V420" s="556">
        <v>400500000</v>
      </c>
      <c r="W420" s="556">
        <v>420000000</v>
      </c>
      <c r="X420" s="556">
        <v>441000000</v>
      </c>
      <c r="Y420" s="837">
        <f>+Y422</f>
        <v>129535</v>
      </c>
      <c r="Z420" s="660"/>
      <c r="AA420" s="503"/>
      <c r="AB420" s="504"/>
      <c r="AC420" s="504"/>
      <c r="AD420" s="504"/>
      <c r="AE420" s="487"/>
      <c r="AF420" s="487"/>
      <c r="AG420" s="487"/>
      <c r="AH420" s="487"/>
      <c r="AI420" s="487"/>
      <c r="AJ420" s="487"/>
    </row>
    <row r="421" spans="1:36" s="1" customFormat="1" ht="128.25" hidden="1" x14ac:dyDescent="0.2">
      <c r="A421" s="9"/>
      <c r="B421" s="181" t="s">
        <v>373</v>
      </c>
      <c r="C421" s="182" t="s">
        <v>183</v>
      </c>
      <c r="D421" s="183" t="e">
        <f>+Y421/#REF!</f>
        <v>#REF!</v>
      </c>
      <c r="E421" s="184" t="s">
        <v>383</v>
      </c>
      <c r="F421" s="185">
        <v>1</v>
      </c>
      <c r="G421" s="185"/>
      <c r="H421" s="186">
        <v>1</v>
      </c>
      <c r="I421" s="187"/>
      <c r="J421" s="186"/>
      <c r="K421" s="186"/>
      <c r="L421" s="187"/>
      <c r="M421" s="187"/>
      <c r="N421" s="557"/>
      <c r="O421" s="557"/>
      <c r="P421" s="557"/>
      <c r="Q421" s="557"/>
      <c r="R421" s="557"/>
      <c r="S421" s="557"/>
      <c r="T421" s="557"/>
      <c r="U421" s="557"/>
      <c r="V421" s="520">
        <f>SUM(V423:V427)</f>
        <v>400500000</v>
      </c>
      <c r="W421" s="520">
        <f>SUM(W423:W427)</f>
        <v>420000000</v>
      </c>
      <c r="X421" s="520">
        <f>SUM(X423:X427)</f>
        <v>441000000</v>
      </c>
      <c r="Y421" s="520" t="e">
        <f>+V421+W421+X421+#REF!</f>
        <v>#REF!</v>
      </c>
      <c r="Z421" s="604" t="s">
        <v>382</v>
      </c>
      <c r="AA421" s="503"/>
      <c r="AB421" s="504"/>
      <c r="AC421" s="504"/>
      <c r="AD421" s="504"/>
      <c r="AE421" s="487"/>
      <c r="AF421" s="487"/>
      <c r="AG421" s="487"/>
      <c r="AH421" s="487"/>
      <c r="AI421" s="487"/>
      <c r="AJ421" s="487"/>
    </row>
    <row r="422" spans="1:36" s="1" customFormat="1" ht="15" hidden="1" x14ac:dyDescent="0.2">
      <c r="A422" s="8" t="s">
        <v>189</v>
      </c>
      <c r="B422" s="1647" t="s">
        <v>37</v>
      </c>
      <c r="C422" s="191" t="s">
        <v>190</v>
      </c>
      <c r="D422" s="192" t="e">
        <f>+Y422/#REF!</f>
        <v>#REF!</v>
      </c>
      <c r="E422" s="193"/>
      <c r="F422" s="194"/>
      <c r="G422" s="194"/>
      <c r="H422" s="195"/>
      <c r="I422" s="196"/>
      <c r="J422" s="195"/>
      <c r="K422" s="195"/>
      <c r="L422" s="196"/>
      <c r="M422" s="196"/>
      <c r="N422" s="558">
        <f>SUBTOTAL(9,N423:N427)</f>
        <v>0</v>
      </c>
      <c r="O422" s="558">
        <f>SUBTOTAL(9,O423:O427)</f>
        <v>0</v>
      </c>
      <c r="P422" s="558">
        <f>SUBTOTAL(9,P423:P427)</f>
        <v>0</v>
      </c>
      <c r="Q422" s="558">
        <f>SUBTOTAL(9,Q423:Q427)</f>
        <v>0</v>
      </c>
      <c r="R422" s="558"/>
      <c r="S422" s="1699">
        <f>SUBTOTAL(9,S423:S427)</f>
        <v>0</v>
      </c>
      <c r="T422" s="1700"/>
      <c r="U422" s="558">
        <f>SUBTOTAL(9,U423:U427)</f>
        <v>0</v>
      </c>
      <c r="V422" s="558">
        <v>400500000</v>
      </c>
      <c r="W422" s="558">
        <v>420000000</v>
      </c>
      <c r="X422" s="558">
        <v>441000000</v>
      </c>
      <c r="Y422" s="838">
        <f>+Y423+Y424</f>
        <v>129535</v>
      </c>
      <c r="Z422" s="661"/>
      <c r="AA422" s="503"/>
      <c r="AB422" s="504"/>
      <c r="AC422" s="504"/>
      <c r="AD422" s="504"/>
      <c r="AE422" s="487"/>
      <c r="AF422" s="487"/>
      <c r="AG422" s="487"/>
      <c r="AH422" s="487"/>
      <c r="AI422" s="487"/>
      <c r="AJ422" s="487"/>
    </row>
    <row r="423" spans="1:36" s="1" customFormat="1" ht="85.5" hidden="1" x14ac:dyDescent="0.2">
      <c r="A423" s="9"/>
      <c r="B423" s="1648"/>
      <c r="C423" s="820" t="s">
        <v>828</v>
      </c>
      <c r="D423" s="183" t="e">
        <f>+Y423/#REF!</f>
        <v>#REF!</v>
      </c>
      <c r="E423" s="184" t="s">
        <v>359</v>
      </c>
      <c r="F423" s="188">
        <v>1</v>
      </c>
      <c r="G423" s="188">
        <v>0</v>
      </c>
      <c r="H423" s="188">
        <v>0</v>
      </c>
      <c r="I423" s="519" t="s">
        <v>644</v>
      </c>
      <c r="J423" s="519" t="s">
        <v>611</v>
      </c>
      <c r="K423" s="733" t="s">
        <v>587</v>
      </c>
      <c r="L423" s="189"/>
      <c r="M423" s="189"/>
      <c r="N423" s="557"/>
      <c r="O423" s="876">
        <v>33946</v>
      </c>
      <c r="P423" s="520"/>
      <c r="Q423" s="520"/>
      <c r="R423" s="520"/>
      <c r="S423" s="1701"/>
      <c r="T423" s="1702"/>
      <c r="U423" s="520"/>
      <c r="V423" s="520">
        <v>50000000</v>
      </c>
      <c r="W423" s="520">
        <v>50000000</v>
      </c>
      <c r="X423" s="520">
        <v>50000000</v>
      </c>
      <c r="Y423" s="520">
        <f>SUM(N423:U423)</f>
        <v>33946</v>
      </c>
      <c r="Z423" s="1462" t="s">
        <v>884</v>
      </c>
      <c r="AA423" s="619"/>
      <c r="AB423" s="487"/>
      <c r="AC423" s="487"/>
      <c r="AD423" s="487"/>
      <c r="AE423" s="487"/>
      <c r="AF423" s="487"/>
      <c r="AG423" s="487"/>
      <c r="AH423" s="487"/>
      <c r="AI423" s="487"/>
      <c r="AJ423" s="487"/>
    </row>
    <row r="424" spans="1:36" s="1" customFormat="1" ht="33" hidden="1" customHeight="1" x14ac:dyDescent="0.2">
      <c r="A424" s="9"/>
      <c r="B424" s="1648"/>
      <c r="C424" s="820" t="s">
        <v>829</v>
      </c>
      <c r="D424" s="183" t="e">
        <f>+Y424/#REF!</f>
        <v>#REF!</v>
      </c>
      <c r="E424" s="184" t="s">
        <v>360</v>
      </c>
      <c r="F424" s="734">
        <v>0.1</v>
      </c>
      <c r="G424" s="734">
        <v>0.06</v>
      </c>
      <c r="H424" s="734">
        <v>0.04</v>
      </c>
      <c r="I424" s="1226" t="s">
        <v>631</v>
      </c>
      <c r="J424" s="1229"/>
      <c r="K424" s="734"/>
      <c r="L424" s="735"/>
      <c r="M424" s="735"/>
      <c r="N424" s="1232"/>
      <c r="O424" s="1232"/>
      <c r="P424" s="1232"/>
      <c r="Q424" s="1235">
        <v>95589</v>
      </c>
      <c r="R424" s="1232"/>
      <c r="S424" s="1332"/>
      <c r="T424" s="1333"/>
      <c r="U424" s="1232"/>
      <c r="V424" s="1232">
        <v>0</v>
      </c>
      <c r="W424" s="1232">
        <v>0</v>
      </c>
      <c r="X424" s="1232">
        <v>0</v>
      </c>
      <c r="Y424" s="1232">
        <f>SUM(N424:U427)</f>
        <v>95589</v>
      </c>
      <c r="Z424" s="1463"/>
      <c r="AA424" s="619"/>
      <c r="AB424" s="487"/>
      <c r="AC424" s="487"/>
      <c r="AD424" s="487"/>
      <c r="AE424" s="487"/>
      <c r="AF424" s="487"/>
      <c r="AG424" s="487"/>
      <c r="AH424" s="487"/>
      <c r="AI424" s="487"/>
      <c r="AJ424" s="487"/>
    </row>
    <row r="425" spans="1:36" s="1" customFormat="1" ht="57" hidden="1" x14ac:dyDescent="0.2">
      <c r="A425" s="9"/>
      <c r="B425" s="1648"/>
      <c r="C425" s="820" t="s">
        <v>830</v>
      </c>
      <c r="D425" s="183" t="e">
        <f>+Y425/#REF!</f>
        <v>#REF!</v>
      </c>
      <c r="E425" s="184" t="s">
        <v>488</v>
      </c>
      <c r="F425" s="190">
        <v>1</v>
      </c>
      <c r="G425" s="190">
        <v>1</v>
      </c>
      <c r="H425" s="188">
        <v>1</v>
      </c>
      <c r="I425" s="1227"/>
      <c r="J425" s="1230"/>
      <c r="K425" s="188"/>
      <c r="L425" s="189"/>
      <c r="M425" s="189"/>
      <c r="N425" s="1233"/>
      <c r="O425" s="1233"/>
      <c r="P425" s="1233"/>
      <c r="Q425" s="1236"/>
      <c r="R425" s="1233"/>
      <c r="S425" s="1334"/>
      <c r="T425" s="1335"/>
      <c r="U425" s="1233"/>
      <c r="V425" s="1233">
        <v>300000000</v>
      </c>
      <c r="W425" s="1233">
        <v>300000000</v>
      </c>
      <c r="X425" s="1233">
        <v>350000000</v>
      </c>
      <c r="Y425" s="1233" t="e">
        <f>+V425+W425+X425+#REF!</f>
        <v>#REF!</v>
      </c>
      <c r="Z425" s="1463"/>
      <c r="AA425" s="619"/>
      <c r="AB425" s="487"/>
      <c r="AC425" s="487"/>
      <c r="AD425" s="487"/>
      <c r="AE425" s="487"/>
      <c r="AF425" s="487"/>
      <c r="AG425" s="487"/>
      <c r="AH425" s="487"/>
      <c r="AI425" s="487"/>
      <c r="AJ425" s="487"/>
    </row>
    <row r="426" spans="1:36" s="1" customFormat="1" ht="57" hidden="1" x14ac:dyDescent="0.2">
      <c r="A426" s="9"/>
      <c r="B426" s="1648"/>
      <c r="C426" s="820" t="s">
        <v>831</v>
      </c>
      <c r="D426" s="183" t="e">
        <f>+Y426/#REF!</f>
        <v>#REF!</v>
      </c>
      <c r="E426" s="184" t="s">
        <v>361</v>
      </c>
      <c r="F426" s="190">
        <v>1</v>
      </c>
      <c r="G426" s="190">
        <v>1</v>
      </c>
      <c r="H426" s="188">
        <v>1</v>
      </c>
      <c r="I426" s="1227"/>
      <c r="J426" s="1230"/>
      <c r="K426" s="188"/>
      <c r="L426" s="189"/>
      <c r="M426" s="189"/>
      <c r="N426" s="1233"/>
      <c r="O426" s="1233"/>
      <c r="P426" s="1233"/>
      <c r="Q426" s="1236"/>
      <c r="R426" s="1233"/>
      <c r="S426" s="1334"/>
      <c r="T426" s="1335"/>
      <c r="U426" s="1233"/>
      <c r="V426" s="1233">
        <v>30500000</v>
      </c>
      <c r="W426" s="1233">
        <v>50000000</v>
      </c>
      <c r="X426" s="1233">
        <v>41000000</v>
      </c>
      <c r="Y426" s="1233" t="e">
        <f>+V426+W426+X426+#REF!</f>
        <v>#REF!</v>
      </c>
      <c r="Z426" s="1463"/>
      <c r="AA426" s="619"/>
      <c r="AB426" s="487"/>
      <c r="AC426" s="487"/>
      <c r="AD426" s="487"/>
      <c r="AE426" s="487"/>
      <c r="AF426" s="487"/>
      <c r="AG426" s="487"/>
      <c r="AH426" s="487"/>
      <c r="AI426" s="487"/>
      <c r="AJ426" s="487"/>
    </row>
    <row r="427" spans="1:36" s="1" customFormat="1" ht="42.75" hidden="1" x14ac:dyDescent="0.2">
      <c r="A427" s="9"/>
      <c r="B427" s="1649"/>
      <c r="C427" s="820" t="s">
        <v>832</v>
      </c>
      <c r="D427" s="183" t="e">
        <f>+Y427/#REF!</f>
        <v>#REF!</v>
      </c>
      <c r="E427" s="184" t="s">
        <v>489</v>
      </c>
      <c r="F427" s="190">
        <v>0</v>
      </c>
      <c r="G427" s="190">
        <v>1</v>
      </c>
      <c r="H427" s="188">
        <v>1</v>
      </c>
      <c r="I427" s="1228"/>
      <c r="J427" s="1231"/>
      <c r="K427" s="188"/>
      <c r="L427" s="189"/>
      <c r="M427" s="189"/>
      <c r="N427" s="1234"/>
      <c r="O427" s="1234"/>
      <c r="P427" s="1234"/>
      <c r="Q427" s="1237"/>
      <c r="R427" s="1234"/>
      <c r="S427" s="1336"/>
      <c r="T427" s="1337"/>
      <c r="U427" s="1234"/>
      <c r="V427" s="1234">
        <v>20000000</v>
      </c>
      <c r="W427" s="1234">
        <v>20000000</v>
      </c>
      <c r="X427" s="1234">
        <v>0</v>
      </c>
      <c r="Y427" s="1234" t="e">
        <f>+V427+W427+X427+#REF!</f>
        <v>#REF!</v>
      </c>
      <c r="Z427" s="1464"/>
      <c r="AA427" s="619"/>
      <c r="AB427" s="487"/>
      <c r="AC427" s="487"/>
      <c r="AD427" s="487"/>
      <c r="AE427" s="487"/>
      <c r="AF427" s="487"/>
      <c r="AG427" s="487"/>
      <c r="AH427" s="487"/>
      <c r="AI427" s="487"/>
      <c r="AJ427" s="487"/>
    </row>
    <row r="428" spans="1:36" s="1" customFormat="1" ht="15" hidden="1" x14ac:dyDescent="0.2">
      <c r="A428" s="7" t="s">
        <v>193</v>
      </c>
      <c r="B428" s="197" t="s">
        <v>33</v>
      </c>
      <c r="C428" s="198" t="s">
        <v>182</v>
      </c>
      <c r="D428" s="199" t="e">
        <f>+Y428/#REF!</f>
        <v>#REF!</v>
      </c>
      <c r="E428" s="200"/>
      <c r="F428" s="201"/>
      <c r="G428" s="201"/>
      <c r="H428" s="202"/>
      <c r="I428" s="203"/>
      <c r="J428" s="202"/>
      <c r="K428" s="202"/>
      <c r="L428" s="203"/>
      <c r="M428" s="203"/>
      <c r="N428" s="559"/>
      <c r="O428" s="559"/>
      <c r="P428" s="559"/>
      <c r="Q428" s="559"/>
      <c r="R428" s="559"/>
      <c r="S428" s="559"/>
      <c r="T428" s="559"/>
      <c r="U428" s="559"/>
      <c r="V428" s="559">
        <v>85532451</v>
      </c>
      <c r="W428" s="559">
        <v>93659000</v>
      </c>
      <c r="X428" s="559">
        <v>123942000</v>
      </c>
      <c r="Y428" s="559">
        <f>+Y429</f>
        <v>174733</v>
      </c>
      <c r="Z428" s="662"/>
      <c r="AA428" s="503"/>
      <c r="AB428" s="504"/>
      <c r="AC428" s="504"/>
      <c r="AD428" s="504"/>
      <c r="AE428" s="487"/>
      <c r="AF428" s="487"/>
      <c r="AG428" s="487"/>
      <c r="AH428" s="487"/>
      <c r="AI428" s="487"/>
      <c r="AJ428" s="487"/>
    </row>
    <row r="429" spans="1:36" s="1" customFormat="1" ht="15" hidden="1" customHeight="1" x14ac:dyDescent="0.2">
      <c r="A429" s="8" t="s">
        <v>194</v>
      </c>
      <c r="B429" s="1616" t="s">
        <v>37</v>
      </c>
      <c r="C429" s="204" t="s">
        <v>191</v>
      </c>
      <c r="D429" s="205" t="e">
        <f>+Y429/#REF!</f>
        <v>#REF!</v>
      </c>
      <c r="E429" s="206"/>
      <c r="F429" s="207"/>
      <c r="G429" s="207"/>
      <c r="H429" s="208"/>
      <c r="I429" s="209"/>
      <c r="J429" s="208"/>
      <c r="K429" s="208"/>
      <c r="L429" s="209"/>
      <c r="M429" s="209"/>
      <c r="N429" s="560">
        <f>SUBTOTAL(9,N431:N434)</f>
        <v>0</v>
      </c>
      <c r="O429" s="560">
        <f>SUBTOTAL(9,O431:O434)</f>
        <v>0</v>
      </c>
      <c r="P429" s="560">
        <f>SUBTOTAL(9,P431:P434)</f>
        <v>0</v>
      </c>
      <c r="Q429" s="560">
        <f>SUBTOTAL(9,Q431:Q434)</f>
        <v>0</v>
      </c>
      <c r="R429" s="560"/>
      <c r="S429" s="1703">
        <f>SUBTOTAL(9,S431:S434)</f>
        <v>0</v>
      </c>
      <c r="T429" s="1704"/>
      <c r="U429" s="560">
        <f>SUBTOTAL(9,U431:U434)</f>
        <v>0</v>
      </c>
      <c r="V429" s="560">
        <v>85532451</v>
      </c>
      <c r="W429" s="560">
        <v>93659000</v>
      </c>
      <c r="X429" s="560">
        <v>123942000</v>
      </c>
      <c r="Y429" s="560">
        <f>SUM(Y430:Y434)</f>
        <v>174733</v>
      </c>
      <c r="Z429" s="663"/>
      <c r="AA429" s="503"/>
      <c r="AB429" s="504"/>
      <c r="AC429" s="504"/>
      <c r="AD429" s="504"/>
      <c r="AE429" s="487"/>
      <c r="AF429" s="487"/>
      <c r="AG429" s="487"/>
      <c r="AH429" s="487"/>
      <c r="AI429" s="487"/>
      <c r="AJ429" s="487"/>
    </row>
    <row r="430" spans="1:36" s="1" customFormat="1" ht="85.5" hidden="1" customHeight="1" x14ac:dyDescent="0.2">
      <c r="A430" s="9"/>
      <c r="B430" s="1617"/>
      <c r="C430" s="210" t="s">
        <v>833</v>
      </c>
      <c r="D430" s="211" t="e">
        <f>+Y430/#REF!</f>
        <v>#REF!</v>
      </c>
      <c r="E430" s="212" t="s">
        <v>490</v>
      </c>
      <c r="F430" s="213">
        <v>0</v>
      </c>
      <c r="G430" s="213"/>
      <c r="H430" s="214">
        <v>1</v>
      </c>
      <c r="I430" s="518" t="s">
        <v>644</v>
      </c>
      <c r="J430" s="519" t="s">
        <v>611</v>
      </c>
      <c r="K430" s="518" t="s">
        <v>586</v>
      </c>
      <c r="L430" s="215"/>
      <c r="M430" s="215"/>
      <c r="N430" s="561"/>
      <c r="O430" s="561"/>
      <c r="P430" s="561"/>
      <c r="Q430" s="561"/>
      <c r="R430" s="561"/>
      <c r="S430" s="561"/>
      <c r="T430" s="561"/>
      <c r="U430" s="561"/>
      <c r="V430" s="736" t="s">
        <v>612</v>
      </c>
      <c r="W430" s="561">
        <v>1000000</v>
      </c>
      <c r="X430" s="561">
        <v>5000000</v>
      </c>
      <c r="Y430" s="561">
        <f>SUM(N430:U430)</f>
        <v>0</v>
      </c>
      <c r="Z430" s="1465" t="s">
        <v>884</v>
      </c>
      <c r="AA430" s="619"/>
      <c r="AB430" s="487"/>
      <c r="AC430" s="487"/>
      <c r="AD430" s="487"/>
      <c r="AE430" s="487"/>
      <c r="AF430" s="487"/>
      <c r="AG430" s="487"/>
      <c r="AH430" s="487"/>
      <c r="AI430" s="487"/>
      <c r="AJ430" s="487"/>
    </row>
    <row r="431" spans="1:36" s="1" customFormat="1" ht="106.5" hidden="1" customHeight="1" x14ac:dyDescent="0.2">
      <c r="A431" s="9"/>
      <c r="B431" s="1617"/>
      <c r="C431" s="210" t="s">
        <v>965</v>
      </c>
      <c r="D431" s="211" t="e">
        <f>+Y431/#REF!</f>
        <v>#REF!</v>
      </c>
      <c r="E431" s="212" t="s">
        <v>972</v>
      </c>
      <c r="F431" s="213">
        <v>1</v>
      </c>
      <c r="G431" s="213">
        <v>0</v>
      </c>
      <c r="H431" s="216">
        <v>0</v>
      </c>
      <c r="I431" s="1653" t="s">
        <v>645</v>
      </c>
      <c r="J431" s="1651" t="s">
        <v>609</v>
      </c>
      <c r="K431" s="216"/>
      <c r="L431" s="217"/>
      <c r="M431" s="217"/>
      <c r="N431" s="561"/>
      <c r="O431" s="875">
        <v>102271</v>
      </c>
      <c r="P431" s="561"/>
      <c r="Q431" s="561"/>
      <c r="R431" s="561"/>
      <c r="S431" s="1330"/>
      <c r="T431" s="1331"/>
      <c r="U431" s="561"/>
      <c r="V431" s="561"/>
      <c r="W431" s="561">
        <v>33659000</v>
      </c>
      <c r="X431" s="561">
        <v>34942000</v>
      </c>
      <c r="Y431" s="1593">
        <f>SUM(N431:U432)</f>
        <v>131127</v>
      </c>
      <c r="Z431" s="1466"/>
      <c r="AA431" s="619"/>
      <c r="AB431" s="487"/>
      <c r="AC431" s="487"/>
      <c r="AD431" s="487"/>
      <c r="AE431" s="487"/>
      <c r="AF431" s="487"/>
      <c r="AG431" s="487"/>
      <c r="AH431" s="487"/>
      <c r="AI431" s="487"/>
      <c r="AJ431" s="487"/>
    </row>
    <row r="432" spans="1:36" s="1" customFormat="1" ht="28.5" hidden="1" x14ac:dyDescent="0.2">
      <c r="A432" s="9"/>
      <c r="B432" s="1617"/>
      <c r="C432" s="210" t="s">
        <v>966</v>
      </c>
      <c r="D432" s="211" t="e">
        <f>+Y432/#REF!</f>
        <v>#REF!</v>
      </c>
      <c r="E432" s="212" t="s">
        <v>973</v>
      </c>
      <c r="F432" s="213">
        <v>1</v>
      </c>
      <c r="G432" s="213">
        <v>1</v>
      </c>
      <c r="H432" s="216">
        <v>1</v>
      </c>
      <c r="I432" s="1654"/>
      <c r="J432" s="1652"/>
      <c r="K432" s="216"/>
      <c r="L432" s="217"/>
      <c r="M432" s="217"/>
      <c r="N432" s="561"/>
      <c r="O432" s="875">
        <v>28856</v>
      </c>
      <c r="P432" s="561"/>
      <c r="Q432" s="561"/>
      <c r="R432" s="561"/>
      <c r="S432" s="1330"/>
      <c r="T432" s="1331"/>
      <c r="U432" s="561"/>
      <c r="V432" s="561"/>
      <c r="W432" s="561">
        <v>32000000</v>
      </c>
      <c r="X432" s="561">
        <v>34000000</v>
      </c>
      <c r="Y432" s="1594"/>
      <c r="Z432" s="1466"/>
      <c r="AA432" s="619"/>
      <c r="AB432" s="487"/>
      <c r="AC432" s="487"/>
      <c r="AD432" s="487"/>
      <c r="AE432" s="487"/>
      <c r="AF432" s="487"/>
      <c r="AG432" s="487"/>
      <c r="AH432" s="487"/>
      <c r="AI432" s="487"/>
      <c r="AJ432" s="487"/>
    </row>
    <row r="433" spans="1:36" s="1" customFormat="1" ht="42.75" hidden="1" customHeight="1" x14ac:dyDescent="0.2">
      <c r="A433" s="9"/>
      <c r="B433" s="1617"/>
      <c r="C433" s="210" t="s">
        <v>967</v>
      </c>
      <c r="D433" s="211" t="e">
        <f>+Y433/#REF!</f>
        <v>#REF!</v>
      </c>
      <c r="E433" s="212" t="s">
        <v>974</v>
      </c>
      <c r="F433" s="213">
        <v>1</v>
      </c>
      <c r="G433" s="213">
        <v>1</v>
      </c>
      <c r="H433" s="216">
        <v>1</v>
      </c>
      <c r="I433" s="937" t="s">
        <v>610</v>
      </c>
      <c r="J433" s="938"/>
      <c r="K433" s="216"/>
      <c r="L433" s="217"/>
      <c r="M433" s="217"/>
      <c r="N433" s="561"/>
      <c r="O433" s="875">
        <v>7800</v>
      </c>
      <c r="P433" s="561"/>
      <c r="Q433" s="561"/>
      <c r="R433" s="561"/>
      <c r="S433" s="1330"/>
      <c r="T433" s="1331"/>
      <c r="U433" s="875">
        <v>15406</v>
      </c>
      <c r="V433" s="561"/>
      <c r="W433" s="561">
        <v>10000000</v>
      </c>
      <c r="X433" s="561">
        <v>20000000</v>
      </c>
      <c r="Y433" s="1593">
        <f>SUM(N433:V434)</f>
        <v>43606</v>
      </c>
      <c r="Z433" s="1466"/>
      <c r="AA433" s="619"/>
      <c r="AB433" s="487"/>
      <c r="AC433" s="487"/>
      <c r="AD433" s="487"/>
      <c r="AE433" s="487"/>
      <c r="AF433" s="487"/>
      <c r="AG433" s="487"/>
      <c r="AH433" s="487"/>
      <c r="AI433" s="487"/>
      <c r="AJ433" s="487"/>
    </row>
    <row r="434" spans="1:36" s="1" customFormat="1" ht="42.75" hidden="1" customHeight="1" x14ac:dyDescent="0.2">
      <c r="A434" s="9"/>
      <c r="B434" s="1617"/>
      <c r="C434" s="210" t="s">
        <v>968</v>
      </c>
      <c r="D434" s="211" t="e">
        <f>+Y434/#REF!</f>
        <v>#REF!</v>
      </c>
      <c r="E434" s="212" t="s">
        <v>975</v>
      </c>
      <c r="F434" s="213">
        <v>1</v>
      </c>
      <c r="G434" s="213">
        <v>1</v>
      </c>
      <c r="H434" s="216">
        <v>1</v>
      </c>
      <c r="I434" s="939"/>
      <c r="J434" s="940"/>
      <c r="K434" s="216"/>
      <c r="L434" s="217"/>
      <c r="M434" s="217"/>
      <c r="N434" s="561"/>
      <c r="O434" s="875">
        <v>20400</v>
      </c>
      <c r="P434" s="561"/>
      <c r="Q434" s="561"/>
      <c r="R434" s="561"/>
      <c r="S434" s="1330"/>
      <c r="T434" s="1331"/>
      <c r="U434" s="561"/>
      <c r="V434" s="561"/>
      <c r="W434" s="561">
        <v>12000000</v>
      </c>
      <c r="X434" s="561">
        <v>15000000</v>
      </c>
      <c r="Y434" s="1594"/>
      <c r="Z434" s="1466"/>
      <c r="AA434" s="619"/>
      <c r="AB434" s="487"/>
      <c r="AC434" s="487"/>
      <c r="AD434" s="487"/>
      <c r="AE434" s="487"/>
      <c r="AF434" s="487"/>
      <c r="AG434" s="487"/>
      <c r="AH434" s="487"/>
      <c r="AI434" s="487"/>
      <c r="AJ434" s="487"/>
    </row>
    <row r="435" spans="1:36" s="1" customFormat="1" ht="42.75" hidden="1" customHeight="1" x14ac:dyDescent="0.2">
      <c r="A435" s="9"/>
      <c r="B435" s="1617"/>
      <c r="C435" s="210" t="s">
        <v>969</v>
      </c>
      <c r="D435" s="211" t="e">
        <f>+Y435/#REF!</f>
        <v>#REF!</v>
      </c>
      <c r="E435" s="212" t="s">
        <v>834</v>
      </c>
      <c r="F435" s="213">
        <v>0</v>
      </c>
      <c r="G435" s="213">
        <v>1</v>
      </c>
      <c r="H435" s="216">
        <v>1</v>
      </c>
      <c r="I435" s="939"/>
      <c r="J435" s="940"/>
      <c r="K435" s="216"/>
      <c r="L435" s="217"/>
      <c r="M435" s="217"/>
      <c r="N435" s="561"/>
      <c r="O435" s="561"/>
      <c r="P435" s="561"/>
      <c r="Q435" s="561"/>
      <c r="R435" s="561"/>
      <c r="S435" s="1330"/>
      <c r="T435" s="1331"/>
      <c r="U435" s="561"/>
      <c r="V435" s="561">
        <v>3000000</v>
      </c>
      <c r="W435" s="561">
        <v>5000000</v>
      </c>
      <c r="X435" s="561">
        <v>15000000</v>
      </c>
      <c r="Y435" s="561">
        <v>0</v>
      </c>
      <c r="Z435" s="1466"/>
      <c r="AA435" s="503"/>
      <c r="AB435" s="504"/>
      <c r="AC435" s="504"/>
      <c r="AD435" s="504"/>
      <c r="AE435" s="487"/>
      <c r="AF435" s="487"/>
      <c r="AG435" s="487"/>
      <c r="AH435" s="487"/>
      <c r="AI435" s="487"/>
      <c r="AJ435" s="487"/>
    </row>
    <row r="436" spans="1:36" s="1" customFormat="1" ht="42.75" hidden="1" customHeight="1" x14ac:dyDescent="0.2">
      <c r="A436" s="9"/>
      <c r="B436" s="1617"/>
      <c r="C436" s="210" t="s">
        <v>970</v>
      </c>
      <c r="D436" s="211" t="e">
        <f>+Y436/#REF!</f>
        <v>#REF!</v>
      </c>
      <c r="E436" s="212" t="s">
        <v>976</v>
      </c>
      <c r="F436" s="213">
        <v>1</v>
      </c>
      <c r="G436" s="213">
        <v>1</v>
      </c>
      <c r="H436" s="216">
        <v>0</v>
      </c>
      <c r="I436" s="941"/>
      <c r="J436" s="942"/>
      <c r="K436" s="216"/>
      <c r="L436" s="217"/>
      <c r="M436" s="217"/>
      <c r="N436" s="561"/>
      <c r="O436" s="561"/>
      <c r="P436" s="561"/>
      <c r="Q436" s="561"/>
      <c r="R436" s="561"/>
      <c r="S436" s="1330"/>
      <c r="T436" s="1331"/>
      <c r="U436" s="561"/>
      <c r="V436" s="561">
        <v>0</v>
      </c>
      <c r="W436" s="561">
        <v>0</v>
      </c>
      <c r="X436" s="561">
        <v>0</v>
      </c>
      <c r="Y436" s="561">
        <v>0</v>
      </c>
      <c r="Z436" s="1466"/>
      <c r="AA436" s="503"/>
      <c r="AB436" s="504"/>
      <c r="AC436" s="504"/>
      <c r="AD436" s="504"/>
      <c r="AE436" s="487"/>
      <c r="AF436" s="487"/>
      <c r="AG436" s="487"/>
      <c r="AH436" s="487"/>
      <c r="AI436" s="487"/>
      <c r="AJ436" s="487"/>
    </row>
    <row r="437" spans="1:36" s="1" customFormat="1" ht="28.5" hidden="1" x14ac:dyDescent="0.2">
      <c r="A437" s="9"/>
      <c r="B437" s="1618"/>
      <c r="C437" s="210" t="s">
        <v>971</v>
      </c>
      <c r="D437" s="211" t="e">
        <f>+Y437/#REF!</f>
        <v>#REF!</v>
      </c>
      <c r="E437" s="212" t="s">
        <v>977</v>
      </c>
      <c r="F437" s="213">
        <v>1</v>
      </c>
      <c r="G437" s="213">
        <v>1</v>
      </c>
      <c r="H437" s="216">
        <v>1</v>
      </c>
      <c r="I437" s="217"/>
      <c r="J437" s="216"/>
      <c r="K437" s="216"/>
      <c r="L437" s="217"/>
      <c r="M437" s="217"/>
      <c r="N437" s="561"/>
      <c r="O437" s="561"/>
      <c r="P437" s="561"/>
      <c r="Q437" s="561"/>
      <c r="R437" s="561"/>
      <c r="S437" s="1330"/>
      <c r="T437" s="1331"/>
      <c r="U437" s="561"/>
      <c r="V437" s="561">
        <v>0</v>
      </c>
      <c r="W437" s="561">
        <v>0</v>
      </c>
      <c r="X437" s="561">
        <v>0</v>
      </c>
      <c r="Y437" s="561">
        <v>0</v>
      </c>
      <c r="Z437" s="1467"/>
      <c r="AA437" s="503"/>
      <c r="AB437" s="504"/>
      <c r="AC437" s="504"/>
      <c r="AD437" s="504"/>
      <c r="AE437" s="487"/>
      <c r="AF437" s="487"/>
      <c r="AG437" s="487"/>
      <c r="AH437" s="487"/>
      <c r="AI437" s="487"/>
      <c r="AJ437" s="487"/>
    </row>
    <row r="438" spans="1:36" s="1" customFormat="1" ht="15" hidden="1" x14ac:dyDescent="0.2">
      <c r="A438" s="6" t="s">
        <v>196</v>
      </c>
      <c r="B438" s="218" t="s">
        <v>31</v>
      </c>
      <c r="C438" s="219" t="s">
        <v>835</v>
      </c>
      <c r="D438" s="220" t="e">
        <f>+Y438/#REF!</f>
        <v>#REF!</v>
      </c>
      <c r="E438" s="221"/>
      <c r="F438" s="222"/>
      <c r="G438" s="222"/>
      <c r="H438" s="223"/>
      <c r="I438" s="224"/>
      <c r="J438" s="223"/>
      <c r="K438" s="223"/>
      <c r="L438" s="224"/>
      <c r="M438" s="224"/>
      <c r="N438" s="562"/>
      <c r="O438" s="562"/>
      <c r="P438" s="562"/>
      <c r="Q438" s="562"/>
      <c r="R438" s="562"/>
      <c r="S438" s="562"/>
      <c r="T438" s="562"/>
      <c r="U438" s="562"/>
      <c r="V438" s="562">
        <v>21000000</v>
      </c>
      <c r="W438" s="562">
        <v>7000000</v>
      </c>
      <c r="X438" s="562">
        <v>56000000</v>
      </c>
      <c r="Y438" s="562">
        <f>+Y439</f>
        <v>241540</v>
      </c>
      <c r="Z438" s="664"/>
      <c r="AA438" s="503"/>
      <c r="AB438" s="504"/>
      <c r="AC438" s="504"/>
      <c r="AD438" s="504"/>
      <c r="AE438" s="487"/>
      <c r="AF438" s="487"/>
      <c r="AG438" s="487"/>
      <c r="AH438" s="487"/>
      <c r="AI438" s="487"/>
      <c r="AJ438" s="487"/>
    </row>
    <row r="439" spans="1:36" s="1" customFormat="1" ht="15" hidden="1" x14ac:dyDescent="0.25">
      <c r="A439" s="7" t="s">
        <v>197</v>
      </c>
      <c r="B439" s="225" t="s">
        <v>33</v>
      </c>
      <c r="C439" s="226" t="s">
        <v>491</v>
      </c>
      <c r="D439" s="227" t="e">
        <f>+Y439/#REF!</f>
        <v>#REF!</v>
      </c>
      <c r="E439" s="228"/>
      <c r="F439" s="229"/>
      <c r="G439" s="229"/>
      <c r="H439" s="230"/>
      <c r="I439" s="231"/>
      <c r="J439" s="230"/>
      <c r="K439" s="230"/>
      <c r="L439" s="231"/>
      <c r="M439" s="231"/>
      <c r="N439" s="563"/>
      <c r="O439" s="563"/>
      <c r="P439" s="563"/>
      <c r="Q439" s="563"/>
      <c r="R439" s="563"/>
      <c r="S439" s="563"/>
      <c r="T439" s="563"/>
      <c r="U439" s="563"/>
      <c r="V439" s="563">
        <v>21000000</v>
      </c>
      <c r="W439" s="563">
        <v>7000000</v>
      </c>
      <c r="X439" s="563">
        <v>56000000</v>
      </c>
      <c r="Y439" s="563">
        <f>+Y441+Y452</f>
        <v>241540</v>
      </c>
      <c r="Z439" s="665"/>
      <c r="AA439" s="503"/>
      <c r="AB439" s="504"/>
      <c r="AC439" s="504"/>
      <c r="AD439" s="504"/>
      <c r="AE439" s="487"/>
      <c r="AF439" s="487"/>
      <c r="AG439" s="487"/>
      <c r="AH439" s="487"/>
      <c r="AI439" s="487"/>
      <c r="AJ439" s="487"/>
    </row>
    <row r="440" spans="1:36" s="1" customFormat="1" ht="46.5" hidden="1" customHeight="1" x14ac:dyDescent="0.2">
      <c r="A440" s="9"/>
      <c r="B440" s="232" t="s">
        <v>374</v>
      </c>
      <c r="C440" s="233" t="s">
        <v>192</v>
      </c>
      <c r="D440" s="234" t="e">
        <f>+Y440/#REF!</f>
        <v>#REF!</v>
      </c>
      <c r="E440" s="235" t="s">
        <v>492</v>
      </c>
      <c r="F440" s="236">
        <v>0</v>
      </c>
      <c r="G440" s="236"/>
      <c r="H440" s="237">
        <v>0.1</v>
      </c>
      <c r="I440" s="238"/>
      <c r="J440" s="237"/>
      <c r="K440" s="237"/>
      <c r="L440" s="238"/>
      <c r="M440" s="238"/>
      <c r="N440" s="564"/>
      <c r="O440" s="564"/>
      <c r="P440" s="564"/>
      <c r="Q440" s="564"/>
      <c r="R440" s="564"/>
      <c r="S440" s="564"/>
      <c r="T440" s="564"/>
      <c r="U440" s="564"/>
      <c r="V440" s="564">
        <f>SUM(V442:V451)+SUM(V453:V455)</f>
        <v>1000000</v>
      </c>
      <c r="W440" s="564">
        <f>SUM(W442:W451)+SUM(W453:W455)</f>
        <v>7000000</v>
      </c>
      <c r="X440" s="564">
        <f>SUM(X442:X451)+SUM(X453:X455)</f>
        <v>56000000</v>
      </c>
      <c r="Y440" s="564" t="e">
        <f>+V440+W440+X440+#REF!</f>
        <v>#REF!</v>
      </c>
      <c r="Z440" s="605" t="s">
        <v>382</v>
      </c>
      <c r="AA440" s="503"/>
      <c r="AB440" s="504"/>
      <c r="AC440" s="504"/>
      <c r="AD440" s="504"/>
      <c r="AE440" s="487"/>
      <c r="AF440" s="487"/>
      <c r="AG440" s="487"/>
      <c r="AH440" s="487"/>
      <c r="AI440" s="487"/>
      <c r="AJ440" s="487"/>
    </row>
    <row r="441" spans="1:36" s="1" customFormat="1" ht="15" hidden="1" x14ac:dyDescent="0.25">
      <c r="A441" s="8" t="s">
        <v>205</v>
      </c>
      <c r="B441" s="1599" t="s">
        <v>37</v>
      </c>
      <c r="C441" s="240" t="s">
        <v>904</v>
      </c>
      <c r="D441" s="241" t="e">
        <f>+Y441/#REF!</f>
        <v>#REF!</v>
      </c>
      <c r="E441" s="242"/>
      <c r="F441" s="243"/>
      <c r="G441" s="243"/>
      <c r="H441" s="244"/>
      <c r="I441" s="245"/>
      <c r="J441" s="244"/>
      <c r="K441" s="244"/>
      <c r="L441" s="245"/>
      <c r="M441" s="245"/>
      <c r="N441" s="565">
        <f>SUBTOTAL(9,N442)</f>
        <v>0</v>
      </c>
      <c r="O441" s="565">
        <f>SUBTOTAL(9,O442)</f>
        <v>0</v>
      </c>
      <c r="P441" s="565">
        <f>SUBTOTAL(9,P442)</f>
        <v>0</v>
      </c>
      <c r="Q441" s="565">
        <f>SUBTOTAL(9,Q442)</f>
        <v>0</v>
      </c>
      <c r="R441" s="565"/>
      <c r="S441" s="1687">
        <v>0</v>
      </c>
      <c r="T441" s="1688"/>
      <c r="U441" s="565">
        <f>SUBTOTAL(9,U442)</f>
        <v>0</v>
      </c>
      <c r="V441" s="565">
        <v>1000000</v>
      </c>
      <c r="W441" s="565">
        <v>1000000</v>
      </c>
      <c r="X441" s="565">
        <v>15000000</v>
      </c>
      <c r="Y441" s="565">
        <f>SUM(Y442)</f>
        <v>88157</v>
      </c>
      <c r="Z441" s="666"/>
      <c r="AA441" s="503"/>
      <c r="AB441" s="504"/>
      <c r="AC441" s="504"/>
      <c r="AD441" s="504"/>
      <c r="AE441" s="487"/>
      <c r="AF441" s="487"/>
      <c r="AG441" s="487"/>
      <c r="AH441" s="487"/>
      <c r="AI441" s="487"/>
      <c r="AJ441" s="487"/>
    </row>
    <row r="442" spans="1:36" s="1" customFormat="1" ht="33" hidden="1" customHeight="1" x14ac:dyDescent="0.2">
      <c r="A442" s="9"/>
      <c r="B442" s="1600"/>
      <c r="C442" s="233" t="s">
        <v>836</v>
      </c>
      <c r="D442" s="234" t="e">
        <f>+Y442/#REF!</f>
        <v>#REF!</v>
      </c>
      <c r="E442" s="235" t="s">
        <v>493</v>
      </c>
      <c r="F442" s="246">
        <v>1</v>
      </c>
      <c r="G442" s="931">
        <v>1</v>
      </c>
      <c r="H442" s="932">
        <v>1</v>
      </c>
      <c r="I442" s="1354" t="s">
        <v>622</v>
      </c>
      <c r="J442" s="1361"/>
      <c r="K442" s="239"/>
      <c r="L442" s="247"/>
      <c r="M442" s="247"/>
      <c r="N442" s="1327"/>
      <c r="O442" s="1327"/>
      <c r="P442" s="1357">
        <v>88157</v>
      </c>
      <c r="Q442" s="1327"/>
      <c r="R442" s="1374" t="s">
        <v>625</v>
      </c>
      <c r="S442" s="1344"/>
      <c r="T442" s="1345"/>
      <c r="U442" s="1327"/>
      <c r="V442" s="1327">
        <v>0</v>
      </c>
      <c r="W442" s="1327">
        <v>0</v>
      </c>
      <c r="X442" s="1327">
        <v>0</v>
      </c>
      <c r="Y442" s="1327">
        <f>SUM(N442:U451)</f>
        <v>88157</v>
      </c>
      <c r="Z442" s="1468" t="s">
        <v>884</v>
      </c>
      <c r="AA442" s="619"/>
      <c r="AB442" s="487"/>
      <c r="AC442" s="487"/>
      <c r="AD442" s="487"/>
      <c r="AE442" s="487"/>
      <c r="AF442" s="487"/>
      <c r="AG442" s="487"/>
      <c r="AH442" s="487"/>
      <c r="AI442" s="487"/>
      <c r="AJ442" s="487"/>
    </row>
    <row r="443" spans="1:36" s="1" customFormat="1" ht="33" hidden="1" customHeight="1" x14ac:dyDescent="0.2">
      <c r="A443" s="9"/>
      <c r="B443" s="1600"/>
      <c r="C443" s="233" t="s">
        <v>837</v>
      </c>
      <c r="D443" s="234" t="e">
        <f>+Y443/#REF!</f>
        <v>#REF!</v>
      </c>
      <c r="E443" s="235" t="s">
        <v>362</v>
      </c>
      <c r="F443" s="246">
        <v>1</v>
      </c>
      <c r="G443" s="931">
        <v>1</v>
      </c>
      <c r="H443" s="932">
        <v>1</v>
      </c>
      <c r="I443" s="1355"/>
      <c r="J443" s="1362"/>
      <c r="K443" s="239"/>
      <c r="L443" s="247"/>
      <c r="M443" s="247"/>
      <c r="N443" s="1328"/>
      <c r="O443" s="1328"/>
      <c r="P443" s="1358"/>
      <c r="Q443" s="1328"/>
      <c r="R443" s="1375"/>
      <c r="S443" s="1346"/>
      <c r="T443" s="1347"/>
      <c r="U443" s="1328"/>
      <c r="V443" s="1328">
        <v>1000000</v>
      </c>
      <c r="W443" s="1328">
        <v>0</v>
      </c>
      <c r="X443" s="1328">
        <v>0</v>
      </c>
      <c r="Y443" s="1328" t="e">
        <f>+V443+W443+X443+#REF!</f>
        <v>#REF!</v>
      </c>
      <c r="Z443" s="1469"/>
      <c r="AA443" s="619"/>
      <c r="AB443" s="487"/>
      <c r="AC443" s="487"/>
      <c r="AD443" s="487"/>
      <c r="AE443" s="487"/>
      <c r="AF443" s="487"/>
      <c r="AG443" s="487"/>
      <c r="AH443" s="487"/>
      <c r="AI443" s="487"/>
      <c r="AJ443" s="487"/>
    </row>
    <row r="444" spans="1:36" s="1" customFormat="1" ht="33" hidden="1" customHeight="1" x14ac:dyDescent="0.2">
      <c r="A444" s="9"/>
      <c r="B444" s="1600"/>
      <c r="C444" s="233" t="s">
        <v>838</v>
      </c>
      <c r="D444" s="234" t="e">
        <f>+Y444/#REF!</f>
        <v>#REF!</v>
      </c>
      <c r="E444" s="235" t="s">
        <v>494</v>
      </c>
      <c r="F444" s="246">
        <v>1</v>
      </c>
      <c r="G444" s="931">
        <v>0.5</v>
      </c>
      <c r="H444" s="932">
        <v>0.5</v>
      </c>
      <c r="I444" s="1355"/>
      <c r="J444" s="1362"/>
      <c r="K444" s="239"/>
      <c r="L444" s="247"/>
      <c r="M444" s="247"/>
      <c r="N444" s="1328"/>
      <c r="O444" s="1328"/>
      <c r="P444" s="1358"/>
      <c r="Q444" s="1328"/>
      <c r="R444" s="1375"/>
      <c r="S444" s="1346"/>
      <c r="T444" s="1347"/>
      <c r="U444" s="1328"/>
      <c r="V444" s="1328">
        <v>0</v>
      </c>
      <c r="W444" s="1328">
        <v>1000000</v>
      </c>
      <c r="X444" s="1328">
        <v>0</v>
      </c>
      <c r="Y444" s="1328" t="e">
        <f>+V444+W444+X444+#REF!</f>
        <v>#REF!</v>
      </c>
      <c r="Z444" s="1469"/>
      <c r="AA444" s="619"/>
      <c r="AB444" s="487"/>
      <c r="AC444" s="487"/>
      <c r="AD444" s="487"/>
      <c r="AE444" s="487"/>
      <c r="AF444" s="487"/>
      <c r="AG444" s="487"/>
      <c r="AH444" s="487"/>
      <c r="AI444" s="487"/>
      <c r="AJ444" s="487"/>
    </row>
    <row r="445" spans="1:36" s="1" customFormat="1" ht="33" hidden="1" customHeight="1" x14ac:dyDescent="0.2">
      <c r="A445" s="9"/>
      <c r="B445" s="1600"/>
      <c r="C445" s="233" t="s">
        <v>839</v>
      </c>
      <c r="D445" s="234" t="e">
        <f>+Y445/#REF!</f>
        <v>#REF!</v>
      </c>
      <c r="E445" s="235" t="s">
        <v>363</v>
      </c>
      <c r="F445" s="246">
        <v>1</v>
      </c>
      <c r="G445" s="931">
        <v>1</v>
      </c>
      <c r="H445" s="932">
        <v>0.7</v>
      </c>
      <c r="I445" s="1355"/>
      <c r="J445" s="1362"/>
      <c r="K445" s="239"/>
      <c r="L445" s="247"/>
      <c r="M445" s="247"/>
      <c r="N445" s="1328"/>
      <c r="O445" s="1328"/>
      <c r="P445" s="1358"/>
      <c r="Q445" s="1328"/>
      <c r="R445" s="1375"/>
      <c r="S445" s="1346"/>
      <c r="T445" s="1347"/>
      <c r="U445" s="1328"/>
      <c r="V445" s="1328">
        <v>0</v>
      </c>
      <c r="W445" s="1328">
        <v>0</v>
      </c>
      <c r="X445" s="1328">
        <v>3000000</v>
      </c>
      <c r="Y445" s="1328" t="e">
        <f>+V445+W445+X445+#REF!</f>
        <v>#REF!</v>
      </c>
      <c r="Z445" s="1469"/>
      <c r="AA445" s="619"/>
      <c r="AB445" s="487"/>
      <c r="AC445" s="487"/>
      <c r="AD445" s="487"/>
      <c r="AE445" s="487"/>
      <c r="AF445" s="487"/>
      <c r="AG445" s="487"/>
      <c r="AH445" s="487"/>
      <c r="AI445" s="487"/>
      <c r="AJ445" s="487"/>
    </row>
    <row r="446" spans="1:36" s="1" customFormat="1" ht="42.75" hidden="1" x14ac:dyDescent="0.2">
      <c r="A446" s="9"/>
      <c r="B446" s="1600"/>
      <c r="C446" s="233" t="s">
        <v>840</v>
      </c>
      <c r="D446" s="234" t="e">
        <f>+Y446/#REF!</f>
        <v>#REF!</v>
      </c>
      <c r="E446" s="235" t="s">
        <v>364</v>
      </c>
      <c r="F446" s="246">
        <v>0</v>
      </c>
      <c r="G446" s="931">
        <v>1</v>
      </c>
      <c r="H446" s="932">
        <v>1</v>
      </c>
      <c r="I446" s="1355"/>
      <c r="J446" s="1362"/>
      <c r="K446" s="239"/>
      <c r="L446" s="247"/>
      <c r="M446" s="247"/>
      <c r="N446" s="1328"/>
      <c r="O446" s="1328"/>
      <c r="P446" s="1358"/>
      <c r="Q446" s="1328"/>
      <c r="R446" s="1375"/>
      <c r="S446" s="1346"/>
      <c r="T446" s="1347"/>
      <c r="U446" s="1328"/>
      <c r="V446" s="1328">
        <v>0</v>
      </c>
      <c r="W446" s="1328">
        <v>0</v>
      </c>
      <c r="X446" s="1328">
        <v>4000000</v>
      </c>
      <c r="Y446" s="1328" t="e">
        <f>+V446+W446+X446+#REF!</f>
        <v>#REF!</v>
      </c>
      <c r="Z446" s="1469"/>
      <c r="AA446" s="619"/>
      <c r="AB446" s="487"/>
      <c r="AC446" s="487"/>
      <c r="AD446" s="487"/>
      <c r="AE446" s="487"/>
      <c r="AF446" s="487"/>
      <c r="AG446" s="487"/>
      <c r="AH446" s="487"/>
      <c r="AI446" s="487"/>
      <c r="AJ446" s="487"/>
    </row>
    <row r="447" spans="1:36" s="1" customFormat="1" ht="33" hidden="1" customHeight="1" x14ac:dyDescent="0.2">
      <c r="A447" s="9"/>
      <c r="B447" s="1600"/>
      <c r="C447" s="233" t="s">
        <v>841</v>
      </c>
      <c r="D447" s="234" t="e">
        <f>+Y447/#REF!</f>
        <v>#REF!</v>
      </c>
      <c r="E447" s="235" t="s">
        <v>365</v>
      </c>
      <c r="F447" s="246">
        <v>0</v>
      </c>
      <c r="G447" s="931">
        <v>1</v>
      </c>
      <c r="H447" s="932">
        <v>1</v>
      </c>
      <c r="I447" s="1355"/>
      <c r="J447" s="1362"/>
      <c r="K447" s="239"/>
      <c r="L447" s="247"/>
      <c r="M447" s="247"/>
      <c r="N447" s="1328"/>
      <c r="O447" s="1328"/>
      <c r="P447" s="1358"/>
      <c r="Q447" s="1328"/>
      <c r="R447" s="1375"/>
      <c r="S447" s="1346"/>
      <c r="T447" s="1347"/>
      <c r="U447" s="1328"/>
      <c r="V447" s="1328">
        <v>0</v>
      </c>
      <c r="W447" s="1328">
        <v>0</v>
      </c>
      <c r="X447" s="1328">
        <v>0</v>
      </c>
      <c r="Y447" s="1328" t="e">
        <f>+V447+W447+X447+#REF!</f>
        <v>#REF!</v>
      </c>
      <c r="Z447" s="1469"/>
      <c r="AA447" s="619"/>
      <c r="AB447" s="487"/>
      <c r="AC447" s="487"/>
      <c r="AD447" s="487"/>
      <c r="AE447" s="487"/>
      <c r="AF447" s="487"/>
      <c r="AG447" s="487"/>
      <c r="AH447" s="487"/>
      <c r="AI447" s="487"/>
      <c r="AJ447" s="487"/>
    </row>
    <row r="448" spans="1:36" s="1" customFormat="1" ht="42.75" hidden="1" x14ac:dyDescent="0.2">
      <c r="A448" s="9"/>
      <c r="B448" s="1600"/>
      <c r="C448" s="233" t="s">
        <v>842</v>
      </c>
      <c r="D448" s="234" t="e">
        <f>+Y448/#REF!</f>
        <v>#REF!</v>
      </c>
      <c r="E448" s="235" t="s">
        <v>366</v>
      </c>
      <c r="F448" s="246">
        <v>0</v>
      </c>
      <c r="G448" s="931">
        <v>0</v>
      </c>
      <c r="H448" s="932">
        <v>0</v>
      </c>
      <c r="I448" s="1355"/>
      <c r="J448" s="1362"/>
      <c r="K448" s="239"/>
      <c r="L448" s="247"/>
      <c r="M448" s="247"/>
      <c r="N448" s="1328"/>
      <c r="O448" s="1328"/>
      <c r="P448" s="1358"/>
      <c r="Q448" s="1328"/>
      <c r="R448" s="1375"/>
      <c r="S448" s="1346"/>
      <c r="T448" s="1347"/>
      <c r="U448" s="1328"/>
      <c r="V448" s="1328">
        <v>0</v>
      </c>
      <c r="W448" s="1328">
        <v>0</v>
      </c>
      <c r="X448" s="1328">
        <v>1000000</v>
      </c>
      <c r="Y448" s="1328" t="e">
        <f>+V448+W448+X448+#REF!</f>
        <v>#REF!</v>
      </c>
      <c r="Z448" s="1469"/>
      <c r="AA448" s="619"/>
      <c r="AB448" s="487"/>
      <c r="AC448" s="487"/>
      <c r="AD448" s="487"/>
      <c r="AE448" s="487"/>
      <c r="AF448" s="487"/>
      <c r="AG448" s="487"/>
      <c r="AH448" s="487"/>
      <c r="AI448" s="487"/>
      <c r="AJ448" s="487"/>
    </row>
    <row r="449" spans="1:36" s="1" customFormat="1" ht="33" hidden="1" customHeight="1" x14ac:dyDescent="0.2">
      <c r="A449" s="9"/>
      <c r="B449" s="1600"/>
      <c r="C449" s="233" t="s">
        <v>843</v>
      </c>
      <c r="D449" s="234" t="e">
        <f>+Y449/#REF!</f>
        <v>#REF!</v>
      </c>
      <c r="E449" s="235" t="s">
        <v>367</v>
      </c>
      <c r="F449" s="246">
        <v>1</v>
      </c>
      <c r="G449" s="931">
        <v>0.5</v>
      </c>
      <c r="H449" s="932">
        <v>0.5</v>
      </c>
      <c r="I449" s="1355"/>
      <c r="J449" s="1362"/>
      <c r="K449" s="239"/>
      <c r="L449" s="247"/>
      <c r="M449" s="247"/>
      <c r="N449" s="1328"/>
      <c r="O449" s="1328"/>
      <c r="P449" s="1358"/>
      <c r="Q449" s="1328"/>
      <c r="R449" s="1375"/>
      <c r="S449" s="1346"/>
      <c r="T449" s="1347"/>
      <c r="U449" s="1328"/>
      <c r="V449" s="1328">
        <v>0</v>
      </c>
      <c r="W449" s="1328">
        <v>0</v>
      </c>
      <c r="X449" s="1328">
        <v>2000000</v>
      </c>
      <c r="Y449" s="1328" t="e">
        <f>+V449+W449+X449+#REF!</f>
        <v>#REF!</v>
      </c>
      <c r="Z449" s="1469"/>
      <c r="AA449" s="619"/>
      <c r="AB449" s="487"/>
      <c r="AC449" s="487"/>
      <c r="AD449" s="487"/>
      <c r="AE449" s="487"/>
      <c r="AF449" s="487"/>
      <c r="AG449" s="487"/>
      <c r="AH449" s="487"/>
      <c r="AI449" s="487"/>
      <c r="AJ449" s="487"/>
    </row>
    <row r="450" spans="1:36" s="1" customFormat="1" ht="33" hidden="1" customHeight="1" x14ac:dyDescent="0.2">
      <c r="A450" s="9"/>
      <c r="B450" s="1600"/>
      <c r="C450" s="233" t="s">
        <v>844</v>
      </c>
      <c r="D450" s="234"/>
      <c r="E450" s="235" t="s">
        <v>367</v>
      </c>
      <c r="F450" s="246">
        <v>1</v>
      </c>
      <c r="G450" s="931">
        <v>0</v>
      </c>
      <c r="H450" s="932">
        <v>0</v>
      </c>
      <c r="I450" s="1355"/>
      <c r="J450" s="1362"/>
      <c r="K450" s="239"/>
      <c r="L450" s="247"/>
      <c r="M450" s="247"/>
      <c r="N450" s="1328"/>
      <c r="O450" s="1328"/>
      <c r="P450" s="1358"/>
      <c r="Q450" s="1328"/>
      <c r="R450" s="1375"/>
      <c r="S450" s="1346"/>
      <c r="T450" s="1347"/>
      <c r="U450" s="1328"/>
      <c r="V450" s="1328"/>
      <c r="W450" s="1328"/>
      <c r="X450" s="1328"/>
      <c r="Y450" s="1328"/>
      <c r="Z450" s="1469"/>
      <c r="AA450" s="619"/>
      <c r="AB450" s="487"/>
      <c r="AC450" s="487"/>
      <c r="AD450" s="487"/>
      <c r="AE450" s="487"/>
      <c r="AF450" s="487"/>
      <c r="AG450" s="487"/>
      <c r="AH450" s="487"/>
      <c r="AI450" s="487"/>
      <c r="AJ450" s="487"/>
    </row>
    <row r="451" spans="1:36" s="1" customFormat="1" ht="33" hidden="1" customHeight="1" x14ac:dyDescent="0.2">
      <c r="A451" s="9"/>
      <c r="B451" s="1650"/>
      <c r="C451" s="233" t="s">
        <v>845</v>
      </c>
      <c r="D451" s="234" t="e">
        <f>+Y451/#REF!</f>
        <v>#REF!</v>
      </c>
      <c r="E451" s="235" t="s">
        <v>368</v>
      </c>
      <c r="F451" s="246">
        <v>0</v>
      </c>
      <c r="G451" s="931">
        <v>1</v>
      </c>
      <c r="H451" s="932">
        <v>1</v>
      </c>
      <c r="I451" s="1360"/>
      <c r="J451" s="1363"/>
      <c r="K451" s="239"/>
      <c r="L451" s="247"/>
      <c r="M451" s="247"/>
      <c r="N451" s="1364"/>
      <c r="O451" s="1364"/>
      <c r="P451" s="1373"/>
      <c r="Q451" s="1364"/>
      <c r="R451" s="1376"/>
      <c r="S451" s="1689"/>
      <c r="T451" s="1690"/>
      <c r="U451" s="1364"/>
      <c r="V451" s="1364">
        <v>0</v>
      </c>
      <c r="W451" s="1364">
        <v>0</v>
      </c>
      <c r="X451" s="1364">
        <v>5000000</v>
      </c>
      <c r="Y451" s="1364" t="e">
        <f>+V451+W451+X451+#REF!</f>
        <v>#REF!</v>
      </c>
      <c r="Z451" s="1470"/>
      <c r="AA451" s="619"/>
      <c r="AB451" s="487"/>
      <c r="AC451" s="487"/>
      <c r="AD451" s="487"/>
      <c r="AE451" s="487"/>
      <c r="AF451" s="487"/>
      <c r="AG451" s="487"/>
      <c r="AH451" s="487"/>
      <c r="AI451" s="487"/>
      <c r="AJ451" s="487"/>
    </row>
    <row r="452" spans="1:36" s="1" customFormat="1" ht="15" hidden="1" x14ac:dyDescent="0.2">
      <c r="A452" s="8" t="s">
        <v>211</v>
      </c>
      <c r="B452" s="1599" t="s">
        <v>37</v>
      </c>
      <c r="C452" s="248" t="s">
        <v>195</v>
      </c>
      <c r="D452" s="241" t="e">
        <f>+Y452/#REF!</f>
        <v>#REF!</v>
      </c>
      <c r="E452" s="242"/>
      <c r="F452" s="243"/>
      <c r="G452" s="243"/>
      <c r="H452" s="244"/>
      <c r="I452" s="245"/>
      <c r="J452" s="244"/>
      <c r="K452" s="244"/>
      <c r="L452" s="245"/>
      <c r="M452" s="245"/>
      <c r="N452" s="565">
        <f>SUBTOTAL(9,N453)</f>
        <v>0</v>
      </c>
      <c r="O452" s="565">
        <f>SUBTOTAL(9,O453)</f>
        <v>0</v>
      </c>
      <c r="P452" s="565">
        <f>SUBTOTAL(9,P453)</f>
        <v>0</v>
      </c>
      <c r="Q452" s="565">
        <f>SUBTOTAL(9,Q453)</f>
        <v>0</v>
      </c>
      <c r="R452" s="565"/>
      <c r="S452" s="1687">
        <f>SUBTOTAL(9,S453)</f>
        <v>0</v>
      </c>
      <c r="T452" s="1688"/>
      <c r="U452" s="565">
        <f>SUBTOTAL(9,U453)</f>
        <v>0</v>
      </c>
      <c r="V452" s="565">
        <v>20000000</v>
      </c>
      <c r="W452" s="565">
        <v>6000000</v>
      </c>
      <c r="X452" s="565">
        <v>41000000</v>
      </c>
      <c r="Y452" s="565">
        <f>SUM(Y453)</f>
        <v>153383</v>
      </c>
      <c r="Z452" s="666"/>
      <c r="AA452" s="503"/>
      <c r="AB452" s="504"/>
      <c r="AC452" s="504"/>
      <c r="AD452" s="504"/>
      <c r="AE452" s="487"/>
      <c r="AF452" s="487"/>
      <c r="AG452" s="487"/>
      <c r="AH452" s="487"/>
      <c r="AI452" s="487"/>
      <c r="AJ452" s="487"/>
    </row>
    <row r="453" spans="1:36" s="1" customFormat="1" ht="42.75" hidden="1" x14ac:dyDescent="0.2">
      <c r="A453" s="9"/>
      <c r="B453" s="1600"/>
      <c r="C453" s="233" t="s">
        <v>846</v>
      </c>
      <c r="D453" s="234" t="e">
        <f>+Y453/#REF!</f>
        <v>#REF!</v>
      </c>
      <c r="E453" s="235" t="s">
        <v>881</v>
      </c>
      <c r="F453" s="246">
        <v>1</v>
      </c>
      <c r="G453" s="246">
        <v>0</v>
      </c>
      <c r="H453" s="239">
        <v>0</v>
      </c>
      <c r="I453" s="1354" t="s">
        <v>623</v>
      </c>
      <c r="J453" s="1354" t="s">
        <v>624</v>
      </c>
      <c r="K453" s="239"/>
      <c r="L453" s="247"/>
      <c r="M453" s="247"/>
      <c r="N453" s="1327"/>
      <c r="O453" s="1327"/>
      <c r="P453" s="1357">
        <v>153383</v>
      </c>
      <c r="Q453" s="1327"/>
      <c r="R453" s="1327"/>
      <c r="S453" s="1344"/>
      <c r="T453" s="1345"/>
      <c r="U453" s="1327"/>
      <c r="V453" s="1327"/>
      <c r="W453" s="1327">
        <v>1000000</v>
      </c>
      <c r="X453" s="1327">
        <v>25000000</v>
      </c>
      <c r="Y453" s="1327">
        <f>SUM(N453:U455)</f>
        <v>153383</v>
      </c>
      <c r="Z453" s="1468" t="s">
        <v>884</v>
      </c>
      <c r="AA453" s="619"/>
      <c r="AB453" s="487"/>
      <c r="AC453" s="487"/>
      <c r="AD453" s="487"/>
      <c r="AE453" s="487"/>
      <c r="AF453" s="487"/>
      <c r="AG453" s="487"/>
      <c r="AH453" s="487"/>
      <c r="AI453" s="487"/>
      <c r="AJ453" s="487"/>
    </row>
    <row r="454" spans="1:36" s="1" customFormat="1" ht="42.75" hidden="1" x14ac:dyDescent="0.2">
      <c r="A454" s="9"/>
      <c r="B454" s="1600"/>
      <c r="C454" s="233" t="s">
        <v>847</v>
      </c>
      <c r="D454" s="234" t="e">
        <f>+Y454/#REF!</f>
        <v>#REF!</v>
      </c>
      <c r="E454" s="235" t="s">
        <v>369</v>
      </c>
      <c r="F454" s="246">
        <v>1</v>
      </c>
      <c r="G454" s="246">
        <v>1</v>
      </c>
      <c r="H454" s="239">
        <v>1</v>
      </c>
      <c r="I454" s="1355"/>
      <c r="J454" s="1355"/>
      <c r="K454" s="239"/>
      <c r="L454" s="247"/>
      <c r="M454" s="247"/>
      <c r="N454" s="1328"/>
      <c r="O454" s="1328"/>
      <c r="P454" s="1358"/>
      <c r="Q454" s="1328"/>
      <c r="R454" s="1328"/>
      <c r="S454" s="1346"/>
      <c r="T454" s="1347"/>
      <c r="U454" s="1328"/>
      <c r="V454" s="1328"/>
      <c r="W454" s="1328">
        <v>0</v>
      </c>
      <c r="X454" s="1328">
        <v>0</v>
      </c>
      <c r="Y454" s="1328" t="e">
        <f>+V454+W454+X454+#REF!</f>
        <v>#REF!</v>
      </c>
      <c r="Z454" s="1469"/>
      <c r="AA454" s="619"/>
      <c r="AB454" s="487"/>
      <c r="AC454" s="487"/>
      <c r="AD454" s="487"/>
      <c r="AE454" s="487"/>
      <c r="AF454" s="487"/>
      <c r="AG454" s="487"/>
      <c r="AH454" s="487"/>
      <c r="AI454" s="487"/>
      <c r="AJ454" s="487"/>
    </row>
    <row r="455" spans="1:36" s="1" customFormat="1" ht="28.5" hidden="1" x14ac:dyDescent="0.2">
      <c r="A455" s="9"/>
      <c r="B455" s="1601"/>
      <c r="C455" s="249" t="s">
        <v>848</v>
      </c>
      <c r="D455" s="250" t="e">
        <f>+Y455/#REF!</f>
        <v>#REF!</v>
      </c>
      <c r="E455" s="251" t="s">
        <v>370</v>
      </c>
      <c r="F455" s="252">
        <v>1</v>
      </c>
      <c r="G455" s="252">
        <v>1</v>
      </c>
      <c r="H455" s="253">
        <v>1</v>
      </c>
      <c r="I455" s="1356"/>
      <c r="J455" s="1356"/>
      <c r="K455" s="253"/>
      <c r="L455" s="254"/>
      <c r="M455" s="254"/>
      <c r="N455" s="1329"/>
      <c r="O455" s="1329"/>
      <c r="P455" s="1359"/>
      <c r="Q455" s="1329"/>
      <c r="R455" s="1329"/>
      <c r="S455" s="1348"/>
      <c r="T455" s="1349"/>
      <c r="U455" s="1329"/>
      <c r="V455" s="1329"/>
      <c r="W455" s="1329">
        <v>5000000</v>
      </c>
      <c r="X455" s="1329">
        <v>16000000</v>
      </c>
      <c r="Y455" s="1329" t="e">
        <f>+V455+W455+X455+#REF!</f>
        <v>#REF!</v>
      </c>
      <c r="Z455" s="1476"/>
      <c r="AA455" s="619"/>
      <c r="AB455" s="487"/>
      <c r="AC455" s="487"/>
      <c r="AD455" s="487"/>
      <c r="AE455" s="487"/>
      <c r="AF455" s="487"/>
      <c r="AG455" s="487"/>
      <c r="AH455" s="487"/>
      <c r="AI455" s="487"/>
      <c r="AJ455" s="487"/>
    </row>
    <row r="456" spans="1:36" s="1" customFormat="1" ht="15" hidden="1" x14ac:dyDescent="0.2">
      <c r="A456" s="6" t="s">
        <v>212</v>
      </c>
      <c r="B456" s="255" t="s">
        <v>31</v>
      </c>
      <c r="C456" s="256" t="s">
        <v>849</v>
      </c>
      <c r="D456" s="257" t="e">
        <f>+Y456/#REF!</f>
        <v>#REF!</v>
      </c>
      <c r="E456" s="258"/>
      <c r="F456" s="259"/>
      <c r="G456" s="259"/>
      <c r="H456" s="260"/>
      <c r="I456" s="261"/>
      <c r="J456" s="260"/>
      <c r="K456" s="260"/>
      <c r="L456" s="261"/>
      <c r="M456" s="261"/>
      <c r="N456" s="566"/>
      <c r="O456" s="566"/>
      <c r="P456" s="566"/>
      <c r="Q456" s="566"/>
      <c r="R456" s="566"/>
      <c r="S456" s="566"/>
      <c r="T456" s="566"/>
      <c r="U456" s="566"/>
      <c r="V456" s="566">
        <v>36000000</v>
      </c>
      <c r="W456" s="566">
        <v>35000000</v>
      </c>
      <c r="X456" s="566">
        <v>63168756</v>
      </c>
      <c r="Y456" s="566">
        <f>+Y457</f>
        <v>178788</v>
      </c>
      <c r="Z456" s="667"/>
      <c r="AA456" s="503"/>
      <c r="AB456" s="504"/>
      <c r="AC456" s="504"/>
      <c r="AD456" s="504"/>
      <c r="AE456" s="487"/>
      <c r="AF456" s="487"/>
      <c r="AG456" s="487"/>
      <c r="AH456" s="487"/>
      <c r="AI456" s="487"/>
      <c r="AJ456" s="487"/>
    </row>
    <row r="457" spans="1:36" s="1" customFormat="1" ht="15" hidden="1" x14ac:dyDescent="0.25">
      <c r="A457" s="7" t="s">
        <v>213</v>
      </c>
      <c r="B457" s="262" t="s">
        <v>33</v>
      </c>
      <c r="C457" s="263" t="s">
        <v>850</v>
      </c>
      <c r="D457" s="264" t="e">
        <f>+Y457/#REF!</f>
        <v>#REF!</v>
      </c>
      <c r="E457" s="265"/>
      <c r="F457" s="266"/>
      <c r="G457" s="266"/>
      <c r="H457" s="267"/>
      <c r="I457" s="268"/>
      <c r="J457" s="267"/>
      <c r="K457" s="267"/>
      <c r="L457" s="268"/>
      <c r="M457" s="268"/>
      <c r="N457" s="567"/>
      <c r="O457" s="567"/>
      <c r="P457" s="567"/>
      <c r="Q457" s="567"/>
      <c r="R457" s="567"/>
      <c r="S457" s="567"/>
      <c r="T457" s="567"/>
      <c r="U457" s="567"/>
      <c r="V457" s="567">
        <v>36000000</v>
      </c>
      <c r="W457" s="567">
        <v>35000000</v>
      </c>
      <c r="X457" s="567">
        <v>63168756</v>
      </c>
      <c r="Y457" s="567">
        <f>+Y460</f>
        <v>178788</v>
      </c>
      <c r="Z457" s="668"/>
      <c r="AA457" s="503"/>
      <c r="AB457" s="504"/>
      <c r="AC457" s="504"/>
      <c r="AD457" s="504"/>
      <c r="AE457" s="487"/>
      <c r="AF457" s="487"/>
      <c r="AG457" s="487"/>
      <c r="AH457" s="487"/>
      <c r="AI457" s="487"/>
      <c r="AJ457" s="487"/>
    </row>
    <row r="458" spans="1:36" s="1" customFormat="1" ht="42.75" hidden="1" x14ac:dyDescent="0.2">
      <c r="A458" s="9"/>
      <c r="B458" s="269" t="s">
        <v>375</v>
      </c>
      <c r="C458" s="270" t="s">
        <v>198</v>
      </c>
      <c r="D458" s="271" t="e">
        <f>+Y458/#REF!</f>
        <v>#REF!</v>
      </c>
      <c r="E458" s="272" t="s">
        <v>495</v>
      </c>
      <c r="F458" s="273">
        <v>0</v>
      </c>
      <c r="G458" s="273"/>
      <c r="H458" s="274">
        <v>0.1</v>
      </c>
      <c r="I458" s="275"/>
      <c r="J458" s="274"/>
      <c r="K458" s="274"/>
      <c r="L458" s="275"/>
      <c r="M458" s="275"/>
      <c r="N458" s="568"/>
      <c r="O458" s="568"/>
      <c r="P458" s="568"/>
      <c r="Q458" s="568"/>
      <c r="R458" s="568"/>
      <c r="S458" s="568"/>
      <c r="T458" s="568"/>
      <c r="U458" s="568"/>
      <c r="V458" s="568">
        <f>+V461+V462</f>
        <v>0</v>
      </c>
      <c r="W458" s="568">
        <f>+W461+W462</f>
        <v>20000000</v>
      </c>
      <c r="X458" s="568">
        <f>+X461+X462</f>
        <v>33168756</v>
      </c>
      <c r="Y458" s="568" t="e">
        <f>+V458+W458+X458+#REF!</f>
        <v>#REF!</v>
      </c>
      <c r="Z458" s="1472" t="s">
        <v>382</v>
      </c>
      <c r="AA458" s="503"/>
      <c r="AB458" s="504"/>
      <c r="AC458" s="504"/>
      <c r="AD458" s="504"/>
      <c r="AE458" s="487"/>
      <c r="AF458" s="487"/>
      <c r="AG458" s="487"/>
      <c r="AH458" s="487"/>
      <c r="AI458" s="487"/>
      <c r="AJ458" s="487"/>
    </row>
    <row r="459" spans="1:36" s="1" customFormat="1" ht="42.75" hidden="1" x14ac:dyDescent="0.2">
      <c r="A459" s="9"/>
      <c r="B459" s="269" t="s">
        <v>376</v>
      </c>
      <c r="C459" s="270" t="s">
        <v>199</v>
      </c>
      <c r="D459" s="271" t="e">
        <f>+Y459/#REF!</f>
        <v>#REF!</v>
      </c>
      <c r="E459" s="272" t="s">
        <v>496</v>
      </c>
      <c r="F459" s="273">
        <v>0</v>
      </c>
      <c r="G459" s="273"/>
      <c r="H459" s="274">
        <v>0.3</v>
      </c>
      <c r="I459" s="275"/>
      <c r="J459" s="274"/>
      <c r="K459" s="274"/>
      <c r="L459" s="275"/>
      <c r="M459" s="275"/>
      <c r="N459" s="568"/>
      <c r="O459" s="568"/>
      <c r="P459" s="568"/>
      <c r="Q459" s="568"/>
      <c r="R459" s="568"/>
      <c r="S459" s="568"/>
      <c r="T459" s="568"/>
      <c r="U459" s="568"/>
      <c r="V459" s="568">
        <f>+V463</f>
        <v>0</v>
      </c>
      <c r="W459" s="568">
        <f>+W463</f>
        <v>15000000</v>
      </c>
      <c r="X459" s="568">
        <f>+X463</f>
        <v>30000000</v>
      </c>
      <c r="Y459" s="568" t="e">
        <f>+V459+W459+X459+#REF!</f>
        <v>#REF!</v>
      </c>
      <c r="Z459" s="1472"/>
      <c r="AA459" s="503"/>
      <c r="AB459" s="504"/>
      <c r="AC459" s="504"/>
      <c r="AD459" s="504"/>
      <c r="AE459" s="487"/>
      <c r="AF459" s="487"/>
      <c r="AG459" s="487"/>
      <c r="AH459" s="487"/>
      <c r="AI459" s="487"/>
      <c r="AJ459" s="487"/>
    </row>
    <row r="460" spans="1:36" s="1" customFormat="1" ht="15" hidden="1" customHeight="1" x14ac:dyDescent="0.2">
      <c r="A460" s="8" t="s">
        <v>200</v>
      </c>
      <c r="B460" s="1602" t="s">
        <v>37</v>
      </c>
      <c r="C460" s="277" t="s">
        <v>851</v>
      </c>
      <c r="D460" s="278" t="e">
        <f>+Y460/#REF!</f>
        <v>#REF!</v>
      </c>
      <c r="E460" s="279"/>
      <c r="F460" s="280"/>
      <c r="G460" s="280"/>
      <c r="H460" s="281"/>
      <c r="I460" s="282"/>
      <c r="J460" s="281"/>
      <c r="K460" s="281"/>
      <c r="L460" s="282"/>
      <c r="M460" s="282"/>
      <c r="N460" s="569">
        <f>SUBTOTAL(9,N461:N463)</f>
        <v>0</v>
      </c>
      <c r="O460" s="569">
        <f>SUBTOTAL(9,O461:O463)</f>
        <v>0</v>
      </c>
      <c r="P460" s="569">
        <f>SUBTOTAL(9,P461:P463)</f>
        <v>0</v>
      </c>
      <c r="Q460" s="569">
        <f>SUBTOTAL(9,Q461:Q463)</f>
        <v>0</v>
      </c>
      <c r="R460" s="569"/>
      <c r="S460" s="1350">
        <f>SUBTOTAL(9,S461:S463)</f>
        <v>0</v>
      </c>
      <c r="T460" s="1351"/>
      <c r="U460" s="935">
        <f>SUBTOTAL(9,U461:U463)</f>
        <v>0</v>
      </c>
      <c r="V460" s="936"/>
      <c r="W460" s="569">
        <v>35000000</v>
      </c>
      <c r="X460" s="569">
        <v>63168756</v>
      </c>
      <c r="Y460" s="569">
        <f>SUM(Y461:Y463)</f>
        <v>178788</v>
      </c>
      <c r="Z460" s="669"/>
      <c r="AA460" s="503"/>
      <c r="AB460" s="504"/>
      <c r="AC460" s="504"/>
      <c r="AD460" s="504"/>
      <c r="AE460" s="487"/>
      <c r="AF460" s="487"/>
      <c r="AG460" s="487"/>
      <c r="AH460" s="487"/>
      <c r="AI460" s="487"/>
      <c r="AJ460" s="487"/>
    </row>
    <row r="461" spans="1:36" s="1" customFormat="1" ht="85.5" hidden="1" x14ac:dyDescent="0.2">
      <c r="A461" s="9"/>
      <c r="B461" s="1603"/>
      <c r="C461" s="270" t="s">
        <v>852</v>
      </c>
      <c r="D461" s="271" t="e">
        <f>+Y461/#REF!</f>
        <v>#REF!</v>
      </c>
      <c r="E461" s="272" t="s">
        <v>241</v>
      </c>
      <c r="F461" s="283">
        <v>1</v>
      </c>
      <c r="G461" s="283">
        <v>1</v>
      </c>
      <c r="H461" s="276">
        <v>1</v>
      </c>
      <c r="I461" s="626" t="s">
        <v>628</v>
      </c>
      <c r="J461" s="276"/>
      <c r="K461" s="276"/>
      <c r="L461" s="284"/>
      <c r="M461" s="284"/>
      <c r="N461" s="568"/>
      <c r="O461" s="568"/>
      <c r="P461" s="877">
        <v>55906</v>
      </c>
      <c r="Q461" s="568"/>
      <c r="R461" s="568"/>
      <c r="S461" s="1352"/>
      <c r="T461" s="1353"/>
      <c r="U461" s="568"/>
      <c r="V461" s="568"/>
      <c r="W461" s="568">
        <v>15000000</v>
      </c>
      <c r="X461" s="568">
        <v>20000000</v>
      </c>
      <c r="Y461" s="568">
        <f>SUM(N461:U461)</f>
        <v>55906</v>
      </c>
      <c r="Z461" s="1473" t="s">
        <v>884</v>
      </c>
      <c r="AA461" s="619"/>
      <c r="AB461" s="487"/>
      <c r="AC461" s="487"/>
      <c r="AD461" s="487"/>
      <c r="AE461" s="487"/>
      <c r="AF461" s="487"/>
      <c r="AG461" s="487"/>
      <c r="AH461" s="487"/>
      <c r="AI461" s="487"/>
      <c r="AJ461" s="487"/>
    </row>
    <row r="462" spans="1:36" s="1" customFormat="1" ht="71.25" hidden="1" x14ac:dyDescent="0.2">
      <c r="A462" s="9"/>
      <c r="B462" s="1603"/>
      <c r="C462" s="270" t="s">
        <v>853</v>
      </c>
      <c r="D462" s="271" t="e">
        <f>+Y462/#REF!</f>
        <v>#REF!</v>
      </c>
      <c r="E462" s="272" t="s">
        <v>241</v>
      </c>
      <c r="F462" s="283">
        <v>1</v>
      </c>
      <c r="G462" s="283">
        <v>1</v>
      </c>
      <c r="H462" s="276">
        <v>1</v>
      </c>
      <c r="I462" s="625" t="s">
        <v>626</v>
      </c>
      <c r="J462" s="276"/>
      <c r="K462" s="276"/>
      <c r="L462" s="284"/>
      <c r="M462" s="284"/>
      <c r="N462" s="568"/>
      <c r="O462" s="568"/>
      <c r="P462" s="877">
        <v>39941</v>
      </c>
      <c r="Q462" s="568"/>
      <c r="R462" s="568"/>
      <c r="S462" s="1352"/>
      <c r="T462" s="1353"/>
      <c r="U462" s="568"/>
      <c r="V462" s="568"/>
      <c r="W462" s="568">
        <v>5000000</v>
      </c>
      <c r="X462" s="568">
        <v>13168756</v>
      </c>
      <c r="Y462" s="568">
        <f>SUM(N462:U462)</f>
        <v>39941</v>
      </c>
      <c r="Z462" s="1474"/>
      <c r="AA462" s="619"/>
      <c r="AB462" s="487"/>
      <c r="AC462" s="487"/>
      <c r="AD462" s="487"/>
      <c r="AE462" s="487"/>
      <c r="AF462" s="487"/>
      <c r="AG462" s="487"/>
      <c r="AH462" s="487"/>
      <c r="AI462" s="487"/>
      <c r="AJ462" s="487"/>
    </row>
    <row r="463" spans="1:36" s="1" customFormat="1" ht="76.5" hidden="1" customHeight="1" x14ac:dyDescent="0.2">
      <c r="A463" s="9"/>
      <c r="B463" s="1604"/>
      <c r="C463" s="270" t="s">
        <v>854</v>
      </c>
      <c r="D463" s="271" t="e">
        <f>+Y463/#REF!</f>
        <v>#REF!</v>
      </c>
      <c r="E463" s="272" t="s">
        <v>241</v>
      </c>
      <c r="F463" s="283">
        <v>1</v>
      </c>
      <c r="G463" s="283">
        <v>1</v>
      </c>
      <c r="H463" s="276">
        <v>1</v>
      </c>
      <c r="I463" s="625" t="s">
        <v>627</v>
      </c>
      <c r="J463" s="276"/>
      <c r="K463" s="276"/>
      <c r="L463" s="284"/>
      <c r="M463" s="284"/>
      <c r="N463" s="568"/>
      <c r="O463" s="568"/>
      <c r="P463" s="877">
        <v>82941</v>
      </c>
      <c r="Q463" s="568"/>
      <c r="R463" s="568"/>
      <c r="S463" s="1352"/>
      <c r="T463" s="1353"/>
      <c r="U463" s="568"/>
      <c r="V463" s="568"/>
      <c r="W463" s="568">
        <v>15000000</v>
      </c>
      <c r="X463" s="568">
        <v>30000000</v>
      </c>
      <c r="Y463" s="568">
        <f>SUM(N463:U463)</f>
        <v>82941</v>
      </c>
      <c r="Z463" s="1475"/>
      <c r="AA463" s="619"/>
      <c r="AB463" s="487"/>
      <c r="AC463" s="487"/>
      <c r="AD463" s="487"/>
      <c r="AE463" s="487"/>
      <c r="AF463" s="487"/>
      <c r="AG463" s="487"/>
      <c r="AH463" s="487"/>
      <c r="AI463" s="487"/>
      <c r="AJ463" s="487"/>
    </row>
    <row r="464" spans="1:36" s="1" customFormat="1" ht="15" hidden="1" x14ac:dyDescent="0.25">
      <c r="A464" s="6" t="s">
        <v>196</v>
      </c>
      <c r="B464" s="285" t="s">
        <v>31</v>
      </c>
      <c r="C464" s="286" t="s">
        <v>855</v>
      </c>
      <c r="D464" s="287" t="e">
        <f>+Y464/#REF!</f>
        <v>#REF!</v>
      </c>
      <c r="E464" s="288"/>
      <c r="F464" s="289"/>
      <c r="G464" s="289"/>
      <c r="H464" s="290"/>
      <c r="I464" s="291"/>
      <c r="J464" s="290"/>
      <c r="K464" s="290"/>
      <c r="L464" s="291"/>
      <c r="M464" s="291"/>
      <c r="N464" s="570"/>
      <c r="O464" s="570"/>
      <c r="P464" s="570"/>
      <c r="Q464" s="570"/>
      <c r="R464" s="570"/>
      <c r="S464" s="570"/>
      <c r="T464" s="570"/>
      <c r="U464" s="570"/>
      <c r="V464" s="570">
        <v>10000000</v>
      </c>
      <c r="W464" s="570">
        <v>41000000</v>
      </c>
      <c r="X464" s="570">
        <v>56000000</v>
      </c>
      <c r="Y464" s="570">
        <f>+Y465</f>
        <v>200244</v>
      </c>
      <c r="Z464" s="670"/>
      <c r="AA464" s="503"/>
      <c r="AB464" s="504"/>
      <c r="AC464" s="504"/>
      <c r="AD464" s="504"/>
      <c r="AE464" s="487"/>
      <c r="AF464" s="487"/>
      <c r="AG464" s="487"/>
      <c r="AH464" s="487"/>
      <c r="AI464" s="487"/>
      <c r="AJ464" s="487"/>
    </row>
    <row r="465" spans="1:16384" s="1" customFormat="1" ht="15" hidden="1" x14ac:dyDescent="0.2">
      <c r="A465" s="7" t="s">
        <v>197</v>
      </c>
      <c r="B465" s="292" t="s">
        <v>33</v>
      </c>
      <c r="C465" s="293" t="s">
        <v>202</v>
      </c>
      <c r="D465" s="294" t="e">
        <f>+Y465/#REF!</f>
        <v>#REF!</v>
      </c>
      <c r="E465" s="295"/>
      <c r="F465" s="296"/>
      <c r="G465" s="296"/>
      <c r="H465" s="297"/>
      <c r="I465" s="298"/>
      <c r="J465" s="297"/>
      <c r="K465" s="297"/>
      <c r="L465" s="298"/>
      <c r="M465" s="298"/>
      <c r="N465" s="571"/>
      <c r="O465" s="571"/>
      <c r="P465" s="571"/>
      <c r="Q465" s="571"/>
      <c r="R465" s="571"/>
      <c r="S465" s="571"/>
      <c r="T465" s="571"/>
      <c r="U465" s="571"/>
      <c r="V465" s="571">
        <v>10000000</v>
      </c>
      <c r="W465" s="571">
        <v>41000000</v>
      </c>
      <c r="X465" s="571">
        <v>56000000</v>
      </c>
      <c r="Y465" s="571">
        <f>+Y467</f>
        <v>200244</v>
      </c>
      <c r="Z465" s="671"/>
      <c r="AA465" s="503"/>
      <c r="AB465" s="504"/>
      <c r="AC465" s="504"/>
      <c r="AD465" s="504"/>
      <c r="AE465" s="487"/>
      <c r="AF465" s="487"/>
      <c r="AG465" s="487"/>
      <c r="AH465" s="487"/>
      <c r="AI465" s="487"/>
      <c r="AJ465" s="487"/>
    </row>
    <row r="466" spans="1:16384" s="1" customFormat="1" ht="33" hidden="1" customHeight="1" x14ac:dyDescent="0.2">
      <c r="A466" s="9"/>
      <c r="B466" s="299" t="s">
        <v>377</v>
      </c>
      <c r="C466" s="300" t="s">
        <v>203</v>
      </c>
      <c r="D466" s="301" t="e">
        <f>+Y466/#REF!</f>
        <v>#REF!</v>
      </c>
      <c r="E466" s="302" t="s">
        <v>497</v>
      </c>
      <c r="F466" s="303">
        <v>29995</v>
      </c>
      <c r="G466" s="303"/>
      <c r="H466" s="304">
        <v>1</v>
      </c>
      <c r="I466" s="305"/>
      <c r="J466" s="304"/>
      <c r="K466" s="304"/>
      <c r="L466" s="305"/>
      <c r="M466" s="305"/>
      <c r="N466" s="572"/>
      <c r="O466" s="572"/>
      <c r="P466" s="572"/>
      <c r="Q466" s="572"/>
      <c r="R466" s="572"/>
      <c r="S466" s="572"/>
      <c r="T466" s="572"/>
      <c r="U466" s="572"/>
      <c r="V466" s="573">
        <f>SUM(V468:V473)</f>
        <v>10000000</v>
      </c>
      <c r="W466" s="573">
        <f>SUM(W468:W473)</f>
        <v>41000000</v>
      </c>
      <c r="X466" s="573">
        <f>SUM(X468:X473)</f>
        <v>56000000</v>
      </c>
      <c r="Y466" s="573" t="e">
        <f>+V466+W466+X466+#REF!</f>
        <v>#REF!</v>
      </c>
      <c r="Z466" s="603" t="s">
        <v>382</v>
      </c>
      <c r="AA466" s="503"/>
      <c r="AB466" s="504"/>
      <c r="AC466" s="504"/>
      <c r="AD466" s="504"/>
      <c r="AE466" s="487"/>
      <c r="AF466" s="487"/>
      <c r="AG466" s="487"/>
      <c r="AH466" s="487"/>
      <c r="AI466" s="487"/>
      <c r="AJ466" s="487"/>
    </row>
    <row r="467" spans="1:16384" s="1" customFormat="1" ht="15" hidden="1" x14ac:dyDescent="0.25">
      <c r="A467" s="8" t="s">
        <v>205</v>
      </c>
      <c r="B467" s="1605" t="s">
        <v>37</v>
      </c>
      <c r="C467" s="307" t="s">
        <v>204</v>
      </c>
      <c r="D467" s="308" t="e">
        <f>+Y467/#REF!</f>
        <v>#REF!</v>
      </c>
      <c r="E467" s="309"/>
      <c r="F467" s="310"/>
      <c r="G467" s="310"/>
      <c r="H467" s="311"/>
      <c r="I467" s="312"/>
      <c r="J467" s="311"/>
      <c r="K467" s="311"/>
      <c r="L467" s="312"/>
      <c r="M467" s="312"/>
      <c r="N467" s="574">
        <f>SUBTOTAL(9,N468)</f>
        <v>0</v>
      </c>
      <c r="O467" s="574">
        <f>SUBTOTAL(9,O468)</f>
        <v>0</v>
      </c>
      <c r="P467" s="574">
        <f>SUBTOTAL(9,P468)</f>
        <v>0</v>
      </c>
      <c r="Q467" s="574">
        <f>SUBTOTAL(9,Q468)</f>
        <v>0</v>
      </c>
      <c r="R467" s="574"/>
      <c r="S467" s="1303">
        <f>SUBTOTAL(9,S468)</f>
        <v>0</v>
      </c>
      <c r="T467" s="1304"/>
      <c r="U467" s="574">
        <f>SUBTOTAL(9,U468)</f>
        <v>0</v>
      </c>
      <c r="V467" s="574">
        <v>10000000</v>
      </c>
      <c r="W467" s="574">
        <v>41000000</v>
      </c>
      <c r="X467" s="574">
        <v>56000000</v>
      </c>
      <c r="Y467" s="574">
        <f>SUM(Y468)</f>
        <v>200244</v>
      </c>
      <c r="Z467" s="672"/>
      <c r="AA467" s="503"/>
      <c r="AB467" s="504"/>
      <c r="AC467" s="504"/>
      <c r="AD467" s="504"/>
      <c r="AE467" s="487"/>
      <c r="AF467" s="487"/>
      <c r="AG467" s="487"/>
      <c r="AH467" s="487"/>
      <c r="AI467" s="487"/>
      <c r="AJ467" s="487"/>
    </row>
    <row r="468" spans="1:16384" s="1" customFormat="1" ht="33" hidden="1" customHeight="1" x14ac:dyDescent="0.2">
      <c r="A468" s="9"/>
      <c r="B468" s="1606"/>
      <c r="C468" s="819" t="s">
        <v>978</v>
      </c>
      <c r="D468" s="301" t="e">
        <f>+Y468/#REF!</f>
        <v>#REF!</v>
      </c>
      <c r="E468" s="302" t="s">
        <v>991</v>
      </c>
      <c r="F468" s="313">
        <v>0</v>
      </c>
      <c r="G468" s="313">
        <v>1</v>
      </c>
      <c r="H468" s="306">
        <v>0</v>
      </c>
      <c r="I468" s="1338" t="s">
        <v>629</v>
      </c>
      <c r="J468" s="1340"/>
      <c r="K468" s="306"/>
      <c r="L468" s="314"/>
      <c r="M468" s="314"/>
      <c r="N468" s="1301"/>
      <c r="O468" s="1301"/>
      <c r="P468" s="1342">
        <v>200244</v>
      </c>
      <c r="Q468" s="1301"/>
      <c r="R468" s="1301"/>
      <c r="S468" s="1305"/>
      <c r="T468" s="1306"/>
      <c r="U468" s="1301"/>
      <c r="V468" s="573">
        <v>2000000</v>
      </c>
      <c r="W468" s="573">
        <v>10000000</v>
      </c>
      <c r="X468" s="573">
        <v>10000000</v>
      </c>
      <c r="Y468" s="1301">
        <f>SUM(N468:U474)</f>
        <v>200244</v>
      </c>
      <c r="Z468" s="1452" t="s">
        <v>884</v>
      </c>
      <c r="AA468" s="619"/>
      <c r="AB468" s="487"/>
      <c r="AC468" s="487"/>
      <c r="AD468" s="487"/>
      <c r="AE468" s="487"/>
      <c r="AF468" s="487"/>
      <c r="AG468" s="487"/>
      <c r="AH468" s="487"/>
      <c r="AI468" s="487"/>
      <c r="AJ468" s="487"/>
    </row>
    <row r="469" spans="1:16384" s="1" customFormat="1" ht="33" hidden="1" customHeight="1" x14ac:dyDescent="0.2">
      <c r="A469" s="9"/>
      <c r="B469" s="1606"/>
      <c r="C469" s="819" t="s">
        <v>979</v>
      </c>
      <c r="D469" s="301"/>
      <c r="E469" s="302" t="s">
        <v>985</v>
      </c>
      <c r="F469" s="313">
        <v>0</v>
      </c>
      <c r="G469" s="313">
        <v>0</v>
      </c>
      <c r="H469" s="306">
        <v>0</v>
      </c>
      <c r="I469" s="1339"/>
      <c r="J469" s="1341"/>
      <c r="K469" s="306"/>
      <c r="L469" s="314"/>
      <c r="M469" s="314"/>
      <c r="N469" s="1302"/>
      <c r="O469" s="1302"/>
      <c r="P469" s="1343"/>
      <c r="Q469" s="1302"/>
      <c r="R469" s="1302"/>
      <c r="S469" s="1307"/>
      <c r="T469" s="1308"/>
      <c r="U469" s="1302"/>
      <c r="V469" s="573"/>
      <c r="W469" s="573"/>
      <c r="X469" s="573"/>
      <c r="Y469" s="1302"/>
      <c r="Z469" s="1453"/>
      <c r="AA469" s="619"/>
      <c r="AB469" s="487"/>
      <c r="AC469" s="487"/>
      <c r="AD469" s="487"/>
      <c r="AE469" s="487"/>
      <c r="AF469" s="487"/>
      <c r="AG469" s="487"/>
      <c r="AH469" s="487"/>
      <c r="AI469" s="487"/>
      <c r="AJ469" s="487"/>
    </row>
    <row r="470" spans="1:16384" s="1" customFormat="1" ht="42.75" hidden="1" x14ac:dyDescent="0.2">
      <c r="A470" s="9"/>
      <c r="B470" s="1606"/>
      <c r="C470" s="819" t="s">
        <v>980</v>
      </c>
      <c r="D470" s="301" t="e">
        <f>+Y470/#REF!</f>
        <v>#REF!</v>
      </c>
      <c r="E470" s="302" t="s">
        <v>986</v>
      </c>
      <c r="F470" s="313">
        <v>1</v>
      </c>
      <c r="G470" s="313">
        <v>5</v>
      </c>
      <c r="H470" s="306">
        <v>5</v>
      </c>
      <c r="I470" s="1339"/>
      <c r="J470" s="1341"/>
      <c r="K470" s="306"/>
      <c r="L470" s="314"/>
      <c r="M470" s="314"/>
      <c r="N470" s="1302"/>
      <c r="O470" s="1302"/>
      <c r="P470" s="1343"/>
      <c r="Q470" s="1302"/>
      <c r="R470" s="1302"/>
      <c r="S470" s="1307"/>
      <c r="T470" s="1308"/>
      <c r="U470" s="1302"/>
      <c r="V470" s="573">
        <v>1000000</v>
      </c>
      <c r="W470" s="573">
        <v>10000000</v>
      </c>
      <c r="X470" s="573">
        <v>15000000</v>
      </c>
      <c r="Y470" s="1302" t="e">
        <f>+V470+W470+X470+#REF!</f>
        <v>#REF!</v>
      </c>
      <c r="Z470" s="1453"/>
      <c r="AA470" s="619"/>
      <c r="AB470" s="487"/>
      <c r="AC470" s="487"/>
      <c r="AD470" s="487"/>
      <c r="AE470" s="487"/>
      <c r="AF470" s="487"/>
      <c r="AG470" s="487"/>
      <c r="AH470" s="487"/>
      <c r="AI470" s="487"/>
      <c r="AJ470" s="487"/>
    </row>
    <row r="471" spans="1:16384" s="1" customFormat="1" ht="42.75" hidden="1" x14ac:dyDescent="0.2">
      <c r="A471" s="9"/>
      <c r="B471" s="1606"/>
      <c r="C471" s="819" t="s">
        <v>981</v>
      </c>
      <c r="D471" s="301" t="e">
        <f>+Y471/#REF!</f>
        <v>#REF!</v>
      </c>
      <c r="E471" s="302" t="s">
        <v>987</v>
      </c>
      <c r="F471" s="313">
        <v>1</v>
      </c>
      <c r="G471" s="313">
        <v>1</v>
      </c>
      <c r="H471" s="306">
        <v>1</v>
      </c>
      <c r="I471" s="1339"/>
      <c r="J471" s="1341"/>
      <c r="K471" s="306"/>
      <c r="L471" s="314"/>
      <c r="M471" s="314"/>
      <c r="N471" s="1302"/>
      <c r="O471" s="1302"/>
      <c r="P471" s="1343"/>
      <c r="Q471" s="1302"/>
      <c r="R471" s="1302"/>
      <c r="S471" s="1307"/>
      <c r="T471" s="1308"/>
      <c r="U471" s="1302"/>
      <c r="V471" s="573">
        <v>2000000</v>
      </c>
      <c r="W471" s="573">
        <v>10000000</v>
      </c>
      <c r="X471" s="573">
        <v>10000000</v>
      </c>
      <c r="Y471" s="1302" t="e">
        <f>+V471+W471+X471+#REF!</f>
        <v>#REF!</v>
      </c>
      <c r="Z471" s="1453"/>
      <c r="AA471" s="619"/>
      <c r="AB471" s="487"/>
      <c r="AC471" s="487"/>
      <c r="AD471" s="487"/>
      <c r="AE471" s="487"/>
      <c r="AF471" s="487"/>
      <c r="AG471" s="487"/>
      <c r="AH471" s="487"/>
      <c r="AI471" s="487"/>
      <c r="AJ471" s="487"/>
    </row>
    <row r="472" spans="1:16384" s="1" customFormat="1" ht="33" hidden="1" customHeight="1" x14ac:dyDescent="0.2">
      <c r="A472" s="9"/>
      <c r="B472" s="1606"/>
      <c r="C472" s="819" t="s">
        <v>982</v>
      </c>
      <c r="D472" s="301" t="e">
        <f>+Y472/#REF!</f>
        <v>#REF!</v>
      </c>
      <c r="E472" s="302" t="s">
        <v>988</v>
      </c>
      <c r="F472" s="313">
        <v>1</v>
      </c>
      <c r="G472" s="313">
        <v>0</v>
      </c>
      <c r="H472" s="315">
        <v>0</v>
      </c>
      <c r="I472" s="1339"/>
      <c r="J472" s="1341"/>
      <c r="K472" s="315"/>
      <c r="L472" s="316"/>
      <c r="M472" s="316"/>
      <c r="N472" s="1302"/>
      <c r="O472" s="1302"/>
      <c r="P472" s="1343"/>
      <c r="Q472" s="1302"/>
      <c r="R472" s="1302"/>
      <c r="S472" s="1307"/>
      <c r="T472" s="1308"/>
      <c r="U472" s="1302"/>
      <c r="V472" s="573">
        <v>4000000</v>
      </c>
      <c r="W472" s="573">
        <v>4000000</v>
      </c>
      <c r="X472" s="573">
        <v>14000000</v>
      </c>
      <c r="Y472" s="1302" t="e">
        <f>+V472+W472+X472+#REF!</f>
        <v>#REF!</v>
      </c>
      <c r="Z472" s="1453"/>
      <c r="AA472" s="619"/>
      <c r="AB472" s="487"/>
      <c r="AC472" s="487"/>
      <c r="AD472" s="487"/>
      <c r="AE472" s="487"/>
      <c r="AF472" s="487"/>
      <c r="AG472" s="487"/>
      <c r="AH472" s="487"/>
      <c r="AI472" s="487"/>
      <c r="AJ472" s="487"/>
    </row>
    <row r="473" spans="1:16384" s="1" customFormat="1" ht="33" hidden="1" customHeight="1" x14ac:dyDescent="0.2">
      <c r="A473" s="9"/>
      <c r="B473" s="1606"/>
      <c r="C473" s="819" t="s">
        <v>983</v>
      </c>
      <c r="D473" s="301" t="e">
        <f>+Y473/#REF!</f>
        <v>#REF!</v>
      </c>
      <c r="E473" s="302" t="s">
        <v>989</v>
      </c>
      <c r="F473" s="313">
        <v>0</v>
      </c>
      <c r="G473" s="313">
        <v>0.25</v>
      </c>
      <c r="H473" s="306">
        <v>0.3</v>
      </c>
      <c r="I473" s="1339"/>
      <c r="J473" s="1341"/>
      <c r="K473" s="306"/>
      <c r="L473" s="314"/>
      <c r="M473" s="314"/>
      <c r="N473" s="1302"/>
      <c r="O473" s="1302"/>
      <c r="P473" s="1343"/>
      <c r="Q473" s="1302"/>
      <c r="R473" s="1302"/>
      <c r="S473" s="1307"/>
      <c r="T473" s="1308"/>
      <c r="U473" s="1302"/>
      <c r="V473" s="573">
        <v>1000000</v>
      </c>
      <c r="W473" s="573">
        <v>7000000</v>
      </c>
      <c r="X473" s="573">
        <v>7000000</v>
      </c>
      <c r="Y473" s="1302" t="e">
        <f>+V473+W473+X473+#REF!</f>
        <v>#REF!</v>
      </c>
      <c r="Z473" s="1454"/>
      <c r="AA473" s="619"/>
      <c r="AB473" s="487"/>
      <c r="AC473" s="487"/>
      <c r="AD473" s="487"/>
      <c r="AE473" s="487"/>
      <c r="AF473" s="487"/>
      <c r="AG473" s="487"/>
      <c r="AH473" s="487"/>
      <c r="AI473" s="487"/>
      <c r="AJ473" s="487"/>
    </row>
    <row r="474" spans="1:16384" s="1" customFormat="1" ht="72" hidden="1" x14ac:dyDescent="0.2">
      <c r="A474" s="483"/>
      <c r="B474" s="1606"/>
      <c r="C474" s="819" t="s">
        <v>984</v>
      </c>
      <c r="D474" s="484" t="e">
        <f>+Y474/#REF!</f>
        <v>#REF!</v>
      </c>
      <c r="E474" s="485" t="s">
        <v>990</v>
      </c>
      <c r="F474" s="737">
        <v>0.04</v>
      </c>
      <c r="G474" s="737">
        <v>0.2</v>
      </c>
      <c r="H474" s="486">
        <v>0.25</v>
      </c>
      <c r="I474" s="1339"/>
      <c r="J474" s="1341"/>
      <c r="K474" s="486"/>
      <c r="L474" s="486"/>
      <c r="M474" s="486"/>
      <c r="N474" s="1302"/>
      <c r="O474" s="1302"/>
      <c r="P474" s="1343"/>
      <c r="Q474" s="1302"/>
      <c r="R474" s="1302"/>
      <c r="S474" s="1307"/>
      <c r="T474" s="1308"/>
      <c r="U474" s="1302"/>
      <c r="V474" s="575">
        <v>0</v>
      </c>
      <c r="W474" s="575">
        <v>0</v>
      </c>
      <c r="X474" s="575">
        <v>0</v>
      </c>
      <c r="Y474" s="1302" t="e">
        <f>+V474+W474+X474+#REF!</f>
        <v>#REF!</v>
      </c>
      <c r="Z474" s="918" t="s">
        <v>885</v>
      </c>
      <c r="AA474" s="619"/>
      <c r="AB474" s="487"/>
      <c r="AC474" s="487"/>
      <c r="AD474" s="487"/>
      <c r="AE474" s="487"/>
      <c r="AF474" s="487"/>
      <c r="AG474" s="487"/>
      <c r="AH474" s="487"/>
      <c r="AI474" s="487"/>
      <c r="AJ474" s="487"/>
    </row>
    <row r="475" spans="1:16384" ht="33" hidden="1" customHeight="1" x14ac:dyDescent="0.2">
      <c r="A475" s="495"/>
      <c r="B475" s="976"/>
      <c r="C475" s="976"/>
      <c r="D475" s="497"/>
      <c r="E475" s="977"/>
      <c r="F475" s="977"/>
      <c r="G475" s="977"/>
      <c r="H475" s="499"/>
      <c r="I475" s="944"/>
      <c r="J475" s="499"/>
      <c r="K475" s="499"/>
      <c r="L475" s="499"/>
      <c r="M475" s="499"/>
      <c r="N475" s="944"/>
      <c r="O475" s="944"/>
      <c r="P475" s="944"/>
      <c r="Q475" s="944"/>
      <c r="R475" s="499"/>
      <c r="S475" s="944"/>
      <c r="T475" s="944"/>
      <c r="U475" s="944"/>
      <c r="V475" s="500"/>
      <c r="W475" s="501"/>
      <c r="X475" s="501"/>
      <c r="Y475" s="978"/>
      <c r="Z475" s="945"/>
      <c r="AK475" s="627"/>
      <c r="AL475" s="627"/>
      <c r="AM475" s="627"/>
      <c r="AN475" s="627"/>
      <c r="AO475" s="627"/>
      <c r="AP475" s="627"/>
      <c r="AQ475" s="627"/>
      <c r="AR475" s="627"/>
      <c r="AS475" s="627"/>
      <c r="AT475" s="627"/>
      <c r="AU475" s="627"/>
      <c r="AV475" s="627"/>
      <c r="AW475" s="627"/>
      <c r="AX475" s="627"/>
      <c r="AY475" s="627"/>
      <c r="AZ475" s="627"/>
      <c r="BA475" s="627"/>
      <c r="BB475" s="627"/>
      <c r="BC475" s="627"/>
      <c r="BD475" s="627"/>
      <c r="BE475" s="627"/>
      <c r="BF475" s="627"/>
      <c r="BG475" s="627"/>
      <c r="BH475" s="627"/>
      <c r="BI475" s="627"/>
      <c r="BJ475" s="627"/>
      <c r="BK475" s="627"/>
      <c r="BL475" s="627"/>
      <c r="BM475" s="627"/>
      <c r="BN475" s="627"/>
      <c r="BO475" s="627"/>
      <c r="BP475" s="627"/>
      <c r="BQ475" s="627"/>
      <c r="BR475" s="627"/>
      <c r="BS475" s="627"/>
      <c r="BT475" s="627"/>
      <c r="BU475" s="627"/>
      <c r="BV475" s="627"/>
      <c r="BW475" s="627"/>
      <c r="BX475" s="627"/>
      <c r="BY475" s="627"/>
      <c r="BZ475" s="627"/>
      <c r="CA475" s="627"/>
      <c r="CB475" s="627"/>
      <c r="CC475" s="627"/>
      <c r="CD475" s="627"/>
      <c r="CE475" s="627"/>
      <c r="CF475" s="627"/>
      <c r="CG475" s="627"/>
      <c r="CH475" s="627"/>
      <c r="CI475" s="627"/>
      <c r="CJ475" s="627"/>
      <c r="CK475" s="627"/>
      <c r="CL475" s="627"/>
      <c r="CM475" s="627"/>
      <c r="CN475" s="627"/>
      <c r="CO475" s="627"/>
      <c r="CP475" s="627"/>
      <c r="CQ475" s="627"/>
      <c r="CR475" s="627"/>
      <c r="CS475" s="627"/>
      <c r="CT475" s="627"/>
      <c r="CU475" s="627"/>
      <c r="CV475" s="627"/>
      <c r="CW475" s="627"/>
      <c r="CX475" s="627"/>
      <c r="CY475" s="627"/>
      <c r="CZ475" s="627"/>
      <c r="DA475" s="627"/>
      <c r="DB475" s="627"/>
      <c r="DC475" s="627"/>
      <c r="DD475" s="627"/>
      <c r="DE475" s="627"/>
      <c r="DF475" s="627"/>
      <c r="DG475" s="627"/>
      <c r="DH475" s="627"/>
      <c r="DI475" s="627"/>
      <c r="DJ475" s="627"/>
      <c r="DK475" s="627"/>
      <c r="DL475" s="627"/>
      <c r="DM475" s="627"/>
      <c r="DN475" s="627"/>
      <c r="DO475" s="627"/>
      <c r="DP475" s="627"/>
      <c r="DQ475" s="627"/>
      <c r="DR475" s="627"/>
      <c r="DS475" s="627"/>
      <c r="DT475" s="627"/>
      <c r="DU475" s="627"/>
      <c r="DV475" s="627"/>
      <c r="DW475" s="627"/>
      <c r="DX475" s="627"/>
      <c r="DY475" s="627"/>
      <c r="DZ475" s="627"/>
      <c r="EA475" s="627"/>
      <c r="EB475" s="627"/>
      <c r="EC475" s="627"/>
      <c r="ED475" s="627"/>
      <c r="EE475" s="627"/>
      <c r="EF475" s="627"/>
      <c r="EG475" s="627"/>
      <c r="EH475" s="627"/>
      <c r="EI475" s="627"/>
      <c r="EJ475" s="627"/>
      <c r="EK475" s="627"/>
      <c r="EL475" s="627"/>
      <c r="EM475" s="627"/>
      <c r="EN475" s="627"/>
      <c r="EO475" s="627"/>
      <c r="EP475" s="627"/>
      <c r="EQ475" s="627"/>
      <c r="ER475" s="627"/>
      <c r="ES475" s="627"/>
      <c r="ET475" s="627"/>
      <c r="EU475" s="627"/>
      <c r="EV475" s="627"/>
      <c r="EW475" s="627"/>
      <c r="EX475" s="627"/>
      <c r="EY475" s="627"/>
      <c r="EZ475" s="627"/>
      <c r="FA475" s="627"/>
      <c r="FB475" s="627"/>
      <c r="FC475" s="627"/>
      <c r="FD475" s="627"/>
      <c r="FE475" s="627"/>
      <c r="FF475" s="627"/>
      <c r="FG475" s="627"/>
      <c r="FH475" s="627"/>
      <c r="FI475" s="627"/>
      <c r="FJ475" s="627"/>
      <c r="FK475" s="627"/>
      <c r="FL475" s="627"/>
      <c r="FM475" s="627"/>
      <c r="FN475" s="627"/>
      <c r="FO475" s="627"/>
      <c r="FP475" s="627"/>
      <c r="FQ475" s="627"/>
      <c r="FR475" s="627"/>
      <c r="FS475" s="627"/>
      <c r="FT475" s="627"/>
      <c r="FU475" s="627"/>
      <c r="FV475" s="627"/>
      <c r="FW475" s="627"/>
      <c r="FX475" s="627"/>
      <c r="FY475" s="627"/>
      <c r="FZ475" s="627"/>
      <c r="GA475" s="627"/>
      <c r="GB475" s="627"/>
      <c r="GC475" s="627"/>
      <c r="GD475" s="627"/>
      <c r="GE475" s="627"/>
      <c r="GF475" s="627"/>
      <c r="GG475" s="627"/>
      <c r="GH475" s="627"/>
      <c r="GI475" s="627"/>
      <c r="GJ475" s="627"/>
      <c r="GK475" s="627"/>
      <c r="GL475" s="627"/>
      <c r="GM475" s="627"/>
      <c r="GN475" s="627"/>
      <c r="GO475" s="627"/>
      <c r="GP475" s="627"/>
      <c r="GQ475" s="627"/>
      <c r="GR475" s="627"/>
      <c r="GS475" s="627"/>
      <c r="GT475" s="627"/>
      <c r="GU475" s="627"/>
      <c r="GV475" s="627"/>
      <c r="GW475" s="627"/>
      <c r="GX475" s="627"/>
      <c r="GY475" s="627"/>
      <c r="GZ475" s="627"/>
      <c r="HA475" s="627"/>
      <c r="HB475" s="627"/>
      <c r="HC475" s="627"/>
      <c r="HD475" s="627"/>
      <c r="HE475" s="627"/>
      <c r="HF475" s="627"/>
      <c r="HG475" s="627"/>
      <c r="HH475" s="627"/>
      <c r="HI475" s="627"/>
      <c r="HJ475" s="627"/>
      <c r="HK475" s="627"/>
      <c r="HL475" s="627"/>
      <c r="HM475" s="627"/>
      <c r="HN475" s="627"/>
      <c r="HO475" s="627"/>
      <c r="HP475" s="627"/>
      <c r="HQ475" s="627"/>
      <c r="HR475" s="627"/>
      <c r="HS475" s="627"/>
      <c r="HT475" s="627"/>
      <c r="HU475" s="627"/>
      <c r="HV475" s="627"/>
      <c r="HW475" s="627"/>
      <c r="HX475" s="627"/>
      <c r="HY475" s="627"/>
      <c r="HZ475" s="627"/>
      <c r="IA475" s="627"/>
      <c r="IB475" s="627"/>
      <c r="IC475" s="627"/>
      <c r="ID475" s="627"/>
      <c r="IE475" s="627"/>
      <c r="IF475" s="627"/>
      <c r="IG475" s="627"/>
      <c r="IH475" s="627"/>
      <c r="II475" s="627"/>
      <c r="IJ475" s="627"/>
      <c r="IK475" s="627"/>
      <c r="IL475" s="627"/>
      <c r="IM475" s="627"/>
      <c r="IN475" s="627"/>
      <c r="IO475" s="627"/>
      <c r="IP475" s="627"/>
      <c r="IQ475" s="627"/>
      <c r="IR475" s="627"/>
      <c r="IS475" s="627"/>
      <c r="IT475" s="627"/>
      <c r="IU475" s="627"/>
      <c r="IV475" s="627"/>
      <c r="IW475" s="627"/>
      <c r="IX475" s="627"/>
      <c r="IY475" s="627"/>
      <c r="IZ475" s="627"/>
      <c r="JA475" s="627"/>
      <c r="JB475" s="627"/>
      <c r="JC475" s="627"/>
      <c r="JD475" s="627"/>
      <c r="JE475" s="627"/>
      <c r="JF475" s="627"/>
      <c r="JG475" s="627"/>
      <c r="JH475" s="627"/>
      <c r="JI475" s="627"/>
      <c r="JJ475" s="627"/>
      <c r="JK475" s="627"/>
      <c r="JL475" s="627"/>
      <c r="JM475" s="627"/>
      <c r="JN475" s="627"/>
      <c r="JO475" s="627"/>
      <c r="JP475" s="627"/>
      <c r="JQ475" s="627"/>
      <c r="JR475" s="627"/>
      <c r="JS475" s="627"/>
      <c r="JT475" s="627"/>
      <c r="JU475" s="627"/>
      <c r="JV475" s="627"/>
      <c r="JW475" s="627"/>
      <c r="JX475" s="627"/>
      <c r="JY475" s="627"/>
      <c r="JZ475" s="627"/>
      <c r="KA475" s="627"/>
      <c r="KB475" s="627"/>
      <c r="KC475" s="627"/>
      <c r="KD475" s="627"/>
      <c r="KE475" s="627"/>
      <c r="KF475" s="627"/>
      <c r="KG475" s="627"/>
      <c r="KH475" s="627"/>
      <c r="KI475" s="627"/>
      <c r="KJ475" s="627"/>
      <c r="KK475" s="627"/>
      <c r="KL475" s="627"/>
      <c r="KM475" s="627"/>
      <c r="KN475" s="627"/>
      <c r="KO475" s="627"/>
      <c r="KP475" s="627"/>
      <c r="KQ475" s="627"/>
      <c r="KR475" s="627"/>
      <c r="KS475" s="627"/>
      <c r="KT475" s="627"/>
      <c r="KU475" s="627"/>
      <c r="KV475" s="627"/>
      <c r="KW475" s="627"/>
      <c r="KX475" s="627"/>
      <c r="KY475" s="627"/>
      <c r="KZ475" s="627"/>
      <c r="LA475" s="627"/>
      <c r="LB475" s="627"/>
      <c r="LC475" s="627"/>
      <c r="LD475" s="627"/>
      <c r="LE475" s="627"/>
      <c r="LF475" s="627"/>
      <c r="LG475" s="627"/>
      <c r="LH475" s="627"/>
      <c r="LI475" s="627"/>
      <c r="LJ475" s="627"/>
      <c r="LK475" s="627"/>
      <c r="LL475" s="627"/>
      <c r="LM475" s="627"/>
      <c r="LN475" s="627"/>
      <c r="LO475" s="627"/>
      <c r="LP475" s="627"/>
      <c r="LQ475" s="627"/>
      <c r="LR475" s="627"/>
      <c r="LS475" s="627"/>
      <c r="LT475" s="627"/>
      <c r="LU475" s="627"/>
      <c r="LV475" s="627"/>
      <c r="LW475" s="627"/>
      <c r="LX475" s="627"/>
      <c r="LY475" s="627"/>
      <c r="LZ475" s="627"/>
      <c r="MA475" s="627"/>
      <c r="MB475" s="627"/>
      <c r="MC475" s="627"/>
      <c r="MD475" s="627"/>
      <c r="ME475" s="627"/>
      <c r="MF475" s="627"/>
      <c r="MG475" s="627"/>
      <c r="MH475" s="627"/>
      <c r="MI475" s="627"/>
      <c r="MJ475" s="627"/>
      <c r="MK475" s="627"/>
      <c r="ML475" s="627"/>
      <c r="MM475" s="627"/>
      <c r="MN475" s="627"/>
      <c r="MO475" s="627"/>
      <c r="MP475" s="627"/>
      <c r="MQ475" s="627"/>
      <c r="MR475" s="627"/>
      <c r="MS475" s="627"/>
      <c r="MT475" s="627"/>
      <c r="MU475" s="627"/>
      <c r="MV475" s="627"/>
      <c r="MW475" s="627"/>
      <c r="MX475" s="627"/>
      <c r="MY475" s="627"/>
      <c r="MZ475" s="627"/>
      <c r="NA475" s="627"/>
      <c r="NB475" s="627"/>
      <c r="NC475" s="627"/>
      <c r="ND475" s="627"/>
      <c r="NE475" s="627"/>
      <c r="NF475" s="627"/>
      <c r="NG475" s="627"/>
      <c r="NH475" s="627"/>
      <c r="NI475" s="627"/>
      <c r="NJ475" s="627"/>
      <c r="NK475" s="627"/>
      <c r="NL475" s="627"/>
      <c r="NM475" s="627"/>
      <c r="NN475" s="627"/>
      <c r="NO475" s="627"/>
      <c r="NP475" s="627"/>
      <c r="NQ475" s="627"/>
      <c r="NR475" s="627"/>
      <c r="NS475" s="627"/>
      <c r="NT475" s="627"/>
      <c r="NU475" s="627"/>
      <c r="NV475" s="627"/>
      <c r="NW475" s="627"/>
      <c r="NX475" s="627"/>
      <c r="NY475" s="627"/>
      <c r="NZ475" s="627"/>
      <c r="OA475" s="627"/>
      <c r="OB475" s="627"/>
      <c r="OC475" s="627"/>
      <c r="OD475" s="627"/>
      <c r="OE475" s="627"/>
      <c r="OF475" s="627"/>
      <c r="OG475" s="627"/>
      <c r="OH475" s="627"/>
      <c r="OI475" s="627"/>
      <c r="OJ475" s="627"/>
      <c r="OK475" s="627"/>
      <c r="OL475" s="627"/>
      <c r="OM475" s="627"/>
      <c r="ON475" s="627"/>
      <c r="OO475" s="627"/>
      <c r="OP475" s="627"/>
      <c r="OQ475" s="627"/>
      <c r="OR475" s="627"/>
      <c r="OS475" s="627"/>
      <c r="OT475" s="627"/>
      <c r="OU475" s="627"/>
      <c r="OV475" s="627"/>
      <c r="OW475" s="627"/>
      <c r="OX475" s="627"/>
      <c r="OY475" s="627"/>
      <c r="OZ475" s="627"/>
      <c r="PA475" s="627"/>
      <c r="PB475" s="627"/>
      <c r="PC475" s="627"/>
      <c r="PD475" s="627"/>
      <c r="PE475" s="627"/>
      <c r="PF475" s="627"/>
      <c r="PG475" s="627"/>
      <c r="PH475" s="627"/>
      <c r="PI475" s="627"/>
      <c r="PJ475" s="627"/>
      <c r="PK475" s="627"/>
      <c r="PL475" s="627"/>
      <c r="PM475" s="627"/>
      <c r="PN475" s="627"/>
      <c r="PO475" s="627"/>
      <c r="PP475" s="627"/>
      <c r="PQ475" s="627"/>
      <c r="PR475" s="627"/>
      <c r="PS475" s="627"/>
      <c r="PT475" s="627"/>
      <c r="PU475" s="627"/>
      <c r="PV475" s="627"/>
      <c r="PW475" s="627"/>
      <c r="PX475" s="627"/>
      <c r="PY475" s="627"/>
      <c r="PZ475" s="627"/>
      <c r="QA475" s="627"/>
      <c r="QB475" s="627"/>
      <c r="QC475" s="627"/>
      <c r="QD475" s="627"/>
      <c r="QE475" s="627"/>
      <c r="QF475" s="627"/>
      <c r="QG475" s="627"/>
      <c r="QH475" s="627"/>
      <c r="QI475" s="627"/>
      <c r="QJ475" s="627"/>
      <c r="QK475" s="627"/>
      <c r="QL475" s="627"/>
      <c r="QM475" s="627"/>
      <c r="QN475" s="627"/>
      <c r="QO475" s="627"/>
      <c r="QP475" s="627"/>
      <c r="QQ475" s="627"/>
      <c r="QR475" s="627"/>
      <c r="QS475" s="627"/>
      <c r="QT475" s="627"/>
      <c r="QU475" s="627"/>
      <c r="QV475" s="627"/>
      <c r="QW475" s="627"/>
      <c r="QX475" s="627"/>
      <c r="QY475" s="627"/>
      <c r="QZ475" s="627"/>
      <c r="RA475" s="627"/>
      <c r="RB475" s="627"/>
      <c r="RC475" s="627"/>
      <c r="RD475" s="627"/>
      <c r="RE475" s="627"/>
      <c r="RF475" s="627"/>
      <c r="RG475" s="627"/>
      <c r="RH475" s="627"/>
      <c r="RI475" s="627"/>
      <c r="RJ475" s="627"/>
      <c r="RK475" s="627"/>
      <c r="RL475" s="627"/>
      <c r="RM475" s="627"/>
      <c r="RN475" s="627"/>
      <c r="RO475" s="627"/>
      <c r="RP475" s="627"/>
      <c r="RQ475" s="627"/>
      <c r="RR475" s="627"/>
      <c r="RS475" s="627"/>
      <c r="RT475" s="627"/>
      <c r="RU475" s="627"/>
      <c r="RV475" s="627"/>
      <c r="RW475" s="627"/>
      <c r="RX475" s="627"/>
      <c r="RY475" s="627"/>
      <c r="RZ475" s="627"/>
      <c r="SA475" s="627"/>
      <c r="SB475" s="627"/>
      <c r="SC475" s="627"/>
      <c r="SD475" s="627"/>
      <c r="SE475" s="627"/>
      <c r="SF475" s="627"/>
      <c r="SG475" s="627"/>
      <c r="SH475" s="627"/>
      <c r="SI475" s="627"/>
      <c r="SJ475" s="627"/>
      <c r="SK475" s="627"/>
      <c r="SL475" s="627"/>
      <c r="SM475" s="627"/>
      <c r="SN475" s="627"/>
      <c r="SO475" s="627"/>
      <c r="SP475" s="627"/>
      <c r="SQ475" s="627"/>
      <c r="SR475" s="627"/>
      <c r="SS475" s="627"/>
      <c r="ST475" s="627"/>
      <c r="SU475" s="627"/>
      <c r="SV475" s="627"/>
      <c r="SW475" s="627"/>
      <c r="SX475" s="627"/>
      <c r="SY475" s="627"/>
      <c r="SZ475" s="627"/>
      <c r="TA475" s="627"/>
      <c r="TB475" s="627"/>
      <c r="TC475" s="627"/>
      <c r="TD475" s="627"/>
      <c r="TE475" s="627"/>
      <c r="TF475" s="627"/>
      <c r="TG475" s="627"/>
      <c r="TH475" s="627"/>
      <c r="TI475" s="627"/>
      <c r="TJ475" s="627"/>
      <c r="TK475" s="627"/>
      <c r="TL475" s="627"/>
      <c r="TM475" s="627"/>
      <c r="TN475" s="627"/>
      <c r="TO475" s="627"/>
      <c r="TP475" s="627"/>
      <c r="TQ475" s="627"/>
      <c r="TR475" s="627"/>
      <c r="TS475" s="627"/>
      <c r="TT475" s="627"/>
      <c r="TU475" s="627"/>
      <c r="TV475" s="627"/>
      <c r="TW475" s="627"/>
      <c r="TX475" s="627"/>
      <c r="TY475" s="627"/>
      <c r="TZ475" s="627"/>
      <c r="UA475" s="627"/>
      <c r="UB475" s="627"/>
      <c r="UC475" s="627"/>
      <c r="UD475" s="627"/>
      <c r="UE475" s="627"/>
      <c r="UF475" s="627"/>
      <c r="UG475" s="627"/>
      <c r="UH475" s="627"/>
      <c r="UI475" s="627"/>
      <c r="UJ475" s="627"/>
      <c r="UK475" s="627"/>
      <c r="UL475" s="627"/>
      <c r="UM475" s="627"/>
      <c r="UN475" s="627"/>
      <c r="UO475" s="627"/>
      <c r="UP475" s="627"/>
      <c r="UQ475" s="627"/>
      <c r="UR475" s="627"/>
      <c r="US475" s="627"/>
      <c r="UT475" s="627"/>
      <c r="UU475" s="627"/>
      <c r="UV475" s="627"/>
      <c r="UW475" s="627"/>
      <c r="UX475" s="627"/>
      <c r="UY475" s="627"/>
      <c r="UZ475" s="627"/>
      <c r="VA475" s="627"/>
      <c r="VB475" s="627"/>
      <c r="VC475" s="627"/>
      <c r="VD475" s="627"/>
      <c r="VE475" s="627"/>
      <c r="VF475" s="627"/>
      <c r="VG475" s="627"/>
      <c r="VH475" s="627"/>
      <c r="VI475" s="627"/>
      <c r="VJ475" s="627"/>
      <c r="VK475" s="627"/>
      <c r="VL475" s="627"/>
      <c r="VM475" s="627"/>
      <c r="VN475" s="627"/>
      <c r="VO475" s="627"/>
      <c r="VP475" s="627"/>
      <c r="VQ475" s="627"/>
      <c r="VR475" s="627"/>
      <c r="VS475" s="627"/>
      <c r="VT475" s="627"/>
      <c r="VU475" s="627"/>
      <c r="VV475" s="627"/>
      <c r="VW475" s="627"/>
      <c r="VX475" s="627"/>
      <c r="VY475" s="627"/>
      <c r="VZ475" s="627"/>
      <c r="WA475" s="627"/>
      <c r="WB475" s="627"/>
      <c r="WC475" s="627"/>
      <c r="WD475" s="627"/>
      <c r="WE475" s="627"/>
      <c r="WF475" s="627"/>
      <c r="WG475" s="627"/>
      <c r="WH475" s="627"/>
      <c r="WI475" s="627"/>
      <c r="WJ475" s="627"/>
      <c r="WK475" s="627"/>
      <c r="WL475" s="627"/>
      <c r="WM475" s="627"/>
      <c r="WN475" s="627"/>
      <c r="WO475" s="627"/>
      <c r="WP475" s="627"/>
      <c r="WQ475" s="627"/>
      <c r="WR475" s="627"/>
      <c r="WS475" s="627"/>
      <c r="WT475" s="627"/>
      <c r="WU475" s="627"/>
      <c r="WV475" s="627"/>
      <c r="WW475" s="627"/>
      <c r="WX475" s="627"/>
      <c r="WY475" s="627"/>
      <c r="WZ475" s="627"/>
      <c r="XA475" s="627"/>
      <c r="XB475" s="627"/>
      <c r="XC475" s="627"/>
      <c r="XD475" s="627"/>
      <c r="XE475" s="627"/>
      <c r="XF475" s="627"/>
      <c r="XG475" s="627"/>
      <c r="XH475" s="627"/>
      <c r="XI475" s="627"/>
      <c r="XJ475" s="627"/>
      <c r="XK475" s="627"/>
      <c r="XL475" s="627"/>
      <c r="XM475" s="627"/>
      <c r="XN475" s="627"/>
      <c r="XO475" s="627"/>
      <c r="XP475" s="627"/>
      <c r="XQ475" s="627"/>
      <c r="XR475" s="627"/>
      <c r="XS475" s="627"/>
      <c r="XT475" s="627"/>
      <c r="XU475" s="627"/>
      <c r="XV475" s="627"/>
      <c r="XW475" s="627"/>
      <c r="XX475" s="627"/>
      <c r="XY475" s="627"/>
      <c r="XZ475" s="627"/>
      <c r="YA475" s="627"/>
      <c r="YB475" s="627"/>
      <c r="YC475" s="627"/>
      <c r="YD475" s="627"/>
      <c r="YE475" s="627"/>
      <c r="YF475" s="627"/>
      <c r="YG475" s="627"/>
      <c r="YH475" s="627"/>
      <c r="YI475" s="627"/>
      <c r="YJ475" s="627"/>
      <c r="YK475" s="627"/>
      <c r="YL475" s="627"/>
      <c r="YM475" s="627"/>
      <c r="YN475" s="627"/>
      <c r="YO475" s="627"/>
      <c r="YP475" s="627"/>
      <c r="YQ475" s="627"/>
      <c r="YR475" s="627"/>
      <c r="YS475" s="627"/>
      <c r="YT475" s="627"/>
      <c r="YU475" s="627"/>
      <c r="YV475" s="627"/>
      <c r="YW475" s="627"/>
      <c r="YX475" s="627"/>
      <c r="YY475" s="627"/>
      <c r="YZ475" s="627"/>
      <c r="ZA475" s="627"/>
      <c r="ZB475" s="627"/>
      <c r="ZC475" s="627"/>
      <c r="ZD475" s="627"/>
      <c r="ZE475" s="627"/>
      <c r="ZF475" s="627"/>
      <c r="ZG475" s="627"/>
      <c r="ZH475" s="627"/>
      <c r="ZI475" s="627"/>
      <c r="ZJ475" s="627"/>
      <c r="ZK475" s="627"/>
      <c r="ZL475" s="627"/>
      <c r="ZM475" s="627"/>
      <c r="ZN475" s="627"/>
      <c r="ZO475" s="627"/>
      <c r="ZP475" s="627"/>
      <c r="ZQ475" s="627"/>
      <c r="ZR475" s="627"/>
      <c r="ZS475" s="627"/>
      <c r="ZT475" s="627"/>
      <c r="ZU475" s="627"/>
      <c r="ZV475" s="627"/>
      <c r="ZW475" s="627"/>
      <c r="ZX475" s="627"/>
      <c r="ZY475" s="627"/>
      <c r="ZZ475" s="627"/>
      <c r="AAA475" s="627"/>
      <c r="AAB475" s="627"/>
      <c r="AAC475" s="627"/>
      <c r="AAD475" s="627"/>
      <c r="AAE475" s="627"/>
      <c r="AAF475" s="627"/>
      <c r="AAG475" s="627"/>
      <c r="AAH475" s="627"/>
      <c r="AAI475" s="627"/>
      <c r="AAJ475" s="627"/>
      <c r="AAK475" s="627"/>
      <c r="AAL475" s="627"/>
      <c r="AAM475" s="627"/>
      <c r="AAN475" s="627"/>
      <c r="AAO475" s="627"/>
      <c r="AAP475" s="627"/>
      <c r="AAQ475" s="627"/>
      <c r="AAR475" s="627"/>
      <c r="AAS475" s="627"/>
      <c r="AAT475" s="627"/>
      <c r="AAU475" s="627"/>
      <c r="AAV475" s="627"/>
      <c r="AAW475" s="627"/>
      <c r="AAX475" s="627"/>
      <c r="AAY475" s="627"/>
      <c r="AAZ475" s="627"/>
      <c r="ABA475" s="627"/>
      <c r="ABB475" s="627"/>
      <c r="ABC475" s="627"/>
      <c r="ABD475" s="627"/>
      <c r="ABE475" s="627"/>
      <c r="ABF475" s="627"/>
      <c r="ABG475" s="627"/>
      <c r="ABH475" s="627"/>
      <c r="ABI475" s="627"/>
      <c r="ABJ475" s="627"/>
      <c r="ABK475" s="627"/>
      <c r="ABL475" s="627"/>
      <c r="ABM475" s="627"/>
      <c r="ABN475" s="627"/>
      <c r="ABO475" s="627"/>
      <c r="ABP475" s="627"/>
      <c r="ABQ475" s="627"/>
      <c r="ABR475" s="627"/>
      <c r="ABS475" s="627"/>
      <c r="ABT475" s="627"/>
      <c r="ABU475" s="627"/>
      <c r="ABV475" s="627"/>
      <c r="ABW475" s="627"/>
      <c r="ABX475" s="627"/>
      <c r="ABY475" s="627"/>
      <c r="ABZ475" s="627"/>
      <c r="ACA475" s="627"/>
      <c r="ACB475" s="627"/>
      <c r="ACC475" s="627"/>
      <c r="ACD475" s="627"/>
      <c r="ACE475" s="627"/>
      <c r="ACF475" s="627"/>
      <c r="ACG475" s="627"/>
      <c r="ACH475" s="627"/>
      <c r="ACI475" s="627"/>
      <c r="ACJ475" s="627"/>
      <c r="ACK475" s="627"/>
      <c r="ACL475" s="627"/>
      <c r="ACM475" s="627"/>
      <c r="ACN475" s="627"/>
      <c r="ACO475" s="627"/>
      <c r="ACP475" s="627"/>
      <c r="ACQ475" s="627"/>
      <c r="ACR475" s="627"/>
      <c r="ACS475" s="627"/>
      <c r="ACT475" s="627"/>
      <c r="ACU475" s="627"/>
      <c r="ACV475" s="627"/>
      <c r="ACW475" s="627"/>
      <c r="ACX475" s="627"/>
      <c r="ACY475" s="627"/>
      <c r="ACZ475" s="627"/>
      <c r="ADA475" s="627"/>
      <c r="ADB475" s="627"/>
      <c r="ADC475" s="627"/>
      <c r="ADD475" s="627"/>
      <c r="ADE475" s="627"/>
      <c r="ADF475" s="627"/>
      <c r="ADG475" s="627"/>
      <c r="ADH475" s="627"/>
      <c r="ADI475" s="627"/>
      <c r="ADJ475" s="627"/>
      <c r="ADK475" s="627"/>
      <c r="ADL475" s="627"/>
      <c r="ADM475" s="627"/>
      <c r="ADN475" s="627"/>
      <c r="ADO475" s="627"/>
      <c r="ADP475" s="627"/>
      <c r="ADQ475" s="627"/>
      <c r="ADR475" s="627"/>
      <c r="ADS475" s="627"/>
      <c r="ADT475" s="627"/>
      <c r="ADU475" s="627"/>
      <c r="ADV475" s="627"/>
      <c r="ADW475" s="627"/>
      <c r="ADX475" s="627"/>
      <c r="ADY475" s="627"/>
      <c r="ADZ475" s="627"/>
      <c r="AEA475" s="627"/>
      <c r="AEB475" s="627"/>
      <c r="AEC475" s="627"/>
      <c r="AED475" s="627"/>
      <c r="AEE475" s="627"/>
      <c r="AEF475" s="627"/>
      <c r="AEG475" s="627"/>
      <c r="AEH475" s="627"/>
      <c r="AEI475" s="627"/>
      <c r="AEJ475" s="627"/>
      <c r="AEK475" s="627"/>
      <c r="AEL475" s="627"/>
      <c r="AEM475" s="627"/>
      <c r="AEN475" s="627"/>
      <c r="AEO475" s="627"/>
      <c r="AEP475" s="627"/>
      <c r="AEQ475" s="627"/>
      <c r="AER475" s="627"/>
      <c r="AES475" s="627"/>
      <c r="AET475" s="627"/>
      <c r="AEU475" s="627"/>
      <c r="AEV475" s="627"/>
      <c r="AEW475" s="627"/>
      <c r="AEX475" s="627"/>
      <c r="AEY475" s="627"/>
      <c r="AEZ475" s="627"/>
      <c r="AFA475" s="627"/>
      <c r="AFB475" s="627"/>
      <c r="AFC475" s="627"/>
      <c r="AFD475" s="627"/>
      <c r="AFE475" s="627"/>
      <c r="AFF475" s="627"/>
      <c r="AFG475" s="627"/>
      <c r="AFH475" s="627"/>
      <c r="AFI475" s="627"/>
      <c r="AFJ475" s="627"/>
      <c r="AFK475" s="627"/>
      <c r="AFL475" s="627"/>
      <c r="AFM475" s="627"/>
      <c r="AFN475" s="627"/>
      <c r="AFO475" s="627"/>
      <c r="AFP475" s="627"/>
      <c r="AFQ475" s="627"/>
      <c r="AFR475" s="627"/>
      <c r="AFS475" s="627"/>
      <c r="AFT475" s="627"/>
      <c r="AFU475" s="627"/>
      <c r="AFV475" s="627"/>
      <c r="AFW475" s="627"/>
      <c r="AFX475" s="627"/>
      <c r="AFY475" s="627"/>
      <c r="AFZ475" s="627"/>
      <c r="AGA475" s="627"/>
      <c r="AGB475" s="627"/>
      <c r="AGC475" s="627"/>
      <c r="AGD475" s="627"/>
      <c r="AGE475" s="627"/>
      <c r="AGF475" s="627"/>
      <c r="AGG475" s="627"/>
      <c r="AGH475" s="627"/>
      <c r="AGI475" s="627"/>
      <c r="AGJ475" s="627"/>
      <c r="AGK475" s="627"/>
      <c r="AGL475" s="627"/>
      <c r="AGM475" s="627"/>
      <c r="AGN475" s="627"/>
      <c r="AGO475" s="627"/>
      <c r="AGP475" s="627"/>
      <c r="AGQ475" s="627"/>
      <c r="AGR475" s="627"/>
      <c r="AGS475" s="627"/>
      <c r="AGT475" s="627"/>
      <c r="AGU475" s="627"/>
      <c r="AGV475" s="627"/>
      <c r="AGW475" s="627"/>
      <c r="AGX475" s="627"/>
      <c r="AGY475" s="627"/>
      <c r="AGZ475" s="627"/>
      <c r="AHA475" s="627"/>
      <c r="AHB475" s="627"/>
      <c r="AHC475" s="627"/>
      <c r="AHD475" s="627"/>
      <c r="AHE475" s="627"/>
      <c r="AHF475" s="627"/>
      <c r="AHG475" s="627"/>
      <c r="AHH475" s="627"/>
      <c r="AHI475" s="627"/>
      <c r="AHJ475" s="627"/>
      <c r="AHK475" s="627"/>
      <c r="AHL475" s="627"/>
      <c r="AHM475" s="627"/>
      <c r="AHN475" s="627"/>
      <c r="AHO475" s="627"/>
      <c r="AHP475" s="627"/>
      <c r="AHQ475" s="627"/>
      <c r="AHR475" s="627"/>
      <c r="AHS475" s="627"/>
      <c r="AHT475" s="627"/>
      <c r="AHU475" s="627"/>
      <c r="AHV475" s="627"/>
      <c r="AHW475" s="627"/>
      <c r="AHX475" s="627"/>
      <c r="AHY475" s="627"/>
      <c r="AHZ475" s="627"/>
      <c r="AIA475" s="627"/>
      <c r="AIB475" s="627"/>
      <c r="AIC475" s="627"/>
      <c r="AID475" s="627"/>
      <c r="AIE475" s="627"/>
      <c r="AIF475" s="627"/>
      <c r="AIG475" s="627"/>
      <c r="AIH475" s="627"/>
      <c r="AII475" s="627"/>
      <c r="AIJ475" s="627"/>
      <c r="AIK475" s="627"/>
      <c r="AIL475" s="627"/>
      <c r="AIM475" s="627"/>
      <c r="AIN475" s="627"/>
      <c r="AIO475" s="627"/>
      <c r="AIP475" s="627"/>
      <c r="AIQ475" s="627"/>
      <c r="AIR475" s="627"/>
      <c r="AIS475" s="627"/>
      <c r="AIT475" s="627"/>
      <c r="AIU475" s="627"/>
      <c r="AIV475" s="627"/>
      <c r="AIW475" s="627"/>
      <c r="AIX475" s="627"/>
      <c r="AIY475" s="627"/>
      <c r="AIZ475" s="627"/>
      <c r="AJA475" s="627"/>
      <c r="AJB475" s="627"/>
      <c r="AJC475" s="627"/>
      <c r="AJD475" s="627"/>
      <c r="AJE475" s="627"/>
      <c r="AJF475" s="627"/>
      <c r="AJG475" s="627"/>
      <c r="AJH475" s="627"/>
      <c r="AJI475" s="627"/>
      <c r="AJJ475" s="627"/>
      <c r="AJK475" s="627"/>
      <c r="AJL475" s="627"/>
      <c r="AJM475" s="627"/>
      <c r="AJN475" s="627"/>
      <c r="AJO475" s="627"/>
      <c r="AJP475" s="627"/>
      <c r="AJQ475" s="627"/>
      <c r="AJR475" s="627"/>
      <c r="AJS475" s="627"/>
      <c r="AJT475" s="627"/>
      <c r="AJU475" s="627"/>
      <c r="AJV475" s="627"/>
      <c r="AJW475" s="627"/>
      <c r="AJX475" s="627"/>
      <c r="AJY475" s="627"/>
      <c r="AJZ475" s="627"/>
      <c r="AKA475" s="627"/>
      <c r="AKB475" s="627"/>
      <c r="AKC475" s="627"/>
      <c r="AKD475" s="627"/>
      <c r="AKE475" s="627"/>
      <c r="AKF475" s="627"/>
      <c r="AKG475" s="627"/>
      <c r="AKH475" s="627"/>
      <c r="AKI475" s="627"/>
      <c r="AKJ475" s="627"/>
      <c r="AKK475" s="627"/>
      <c r="AKL475" s="627"/>
      <c r="AKM475" s="627"/>
      <c r="AKN475" s="627"/>
      <c r="AKO475" s="627"/>
      <c r="AKP475" s="627"/>
      <c r="AKQ475" s="627"/>
      <c r="AKR475" s="627"/>
      <c r="AKS475" s="627"/>
      <c r="AKT475" s="627"/>
      <c r="AKU475" s="627"/>
      <c r="AKV475" s="627"/>
      <c r="AKW475" s="627"/>
      <c r="AKX475" s="627"/>
      <c r="AKY475" s="627"/>
      <c r="AKZ475" s="627"/>
      <c r="ALA475" s="627"/>
      <c r="ALB475" s="627"/>
      <c r="ALC475" s="627"/>
      <c r="ALD475" s="627"/>
      <c r="ALE475" s="627"/>
      <c r="ALF475" s="627"/>
      <c r="ALG475" s="627"/>
      <c r="ALH475" s="627"/>
      <c r="ALI475" s="627"/>
      <c r="ALJ475" s="627"/>
      <c r="ALK475" s="627"/>
      <c r="ALL475" s="627"/>
      <c r="ALM475" s="627"/>
      <c r="ALN475" s="627"/>
      <c r="ALO475" s="627"/>
      <c r="ALP475" s="627"/>
      <c r="ALQ475" s="627"/>
      <c r="ALR475" s="627"/>
      <c r="ALS475" s="627"/>
      <c r="ALT475" s="627"/>
      <c r="ALU475" s="627"/>
      <c r="ALV475" s="627"/>
      <c r="ALW475" s="627"/>
      <c r="ALX475" s="627"/>
      <c r="ALY475" s="627"/>
      <c r="ALZ475" s="627"/>
      <c r="AMA475" s="627"/>
      <c r="AMB475" s="627"/>
      <c r="AMC475" s="627"/>
      <c r="AMD475" s="627"/>
      <c r="AME475" s="627"/>
      <c r="AMF475" s="627"/>
      <c r="AMG475" s="627"/>
      <c r="AMH475" s="627"/>
      <c r="AMI475" s="627"/>
      <c r="AMJ475" s="627"/>
      <c r="AMK475" s="627"/>
      <c r="AML475" s="627"/>
      <c r="AMM475" s="627"/>
      <c r="AMN475" s="627"/>
      <c r="AMO475" s="627"/>
      <c r="AMP475" s="627"/>
      <c r="AMQ475" s="627"/>
      <c r="AMR475" s="627"/>
      <c r="AMS475" s="627"/>
      <c r="AMT475" s="627"/>
      <c r="AMU475" s="627"/>
      <c r="AMV475" s="627"/>
      <c r="AMW475" s="627"/>
      <c r="AMX475" s="627"/>
      <c r="AMY475" s="627"/>
      <c r="AMZ475" s="627"/>
      <c r="ANA475" s="627"/>
      <c r="ANB475" s="627"/>
      <c r="ANC475" s="627"/>
      <c r="AND475" s="627"/>
      <c r="ANE475" s="627"/>
      <c r="ANF475" s="627"/>
      <c r="ANG475" s="627"/>
      <c r="ANH475" s="627"/>
      <c r="ANI475" s="627"/>
      <c r="ANJ475" s="627"/>
      <c r="ANK475" s="627"/>
      <c r="ANL475" s="627"/>
      <c r="ANM475" s="627"/>
      <c r="ANN475" s="627"/>
      <c r="ANO475" s="627"/>
      <c r="ANP475" s="627"/>
      <c r="ANQ475" s="627"/>
      <c r="ANR475" s="627"/>
      <c r="ANS475" s="627"/>
      <c r="ANT475" s="627"/>
      <c r="ANU475" s="627"/>
      <c r="ANV475" s="627"/>
      <c r="ANW475" s="627"/>
      <c r="ANX475" s="627"/>
      <c r="ANY475" s="627"/>
      <c r="ANZ475" s="627"/>
      <c r="AOA475" s="627"/>
      <c r="AOB475" s="627"/>
      <c r="AOC475" s="627"/>
      <c r="AOD475" s="627"/>
      <c r="AOE475" s="627"/>
      <c r="AOF475" s="627"/>
      <c r="AOG475" s="627"/>
      <c r="AOH475" s="627"/>
      <c r="AOI475" s="627"/>
      <c r="AOJ475" s="627"/>
      <c r="AOK475" s="627"/>
      <c r="AOL475" s="627"/>
      <c r="AOM475" s="627"/>
      <c r="AON475" s="627"/>
      <c r="AOO475" s="627"/>
      <c r="AOP475" s="627"/>
      <c r="AOQ475" s="627"/>
      <c r="AOR475" s="627"/>
      <c r="AOS475" s="627"/>
      <c r="AOT475" s="627"/>
      <c r="AOU475" s="627"/>
      <c r="AOV475" s="627"/>
      <c r="AOW475" s="627"/>
      <c r="AOX475" s="627"/>
      <c r="AOY475" s="627"/>
      <c r="AOZ475" s="627"/>
      <c r="APA475" s="627"/>
      <c r="APB475" s="627"/>
      <c r="APC475" s="627"/>
      <c r="APD475" s="627"/>
      <c r="APE475" s="627"/>
      <c r="APF475" s="627"/>
      <c r="APG475" s="627"/>
      <c r="APH475" s="627"/>
      <c r="API475" s="627"/>
      <c r="APJ475" s="627"/>
      <c r="APK475" s="627"/>
      <c r="APL475" s="627"/>
      <c r="APM475" s="627"/>
      <c r="APN475" s="627"/>
      <c r="APO475" s="627"/>
      <c r="APP475" s="627"/>
      <c r="APQ475" s="627"/>
      <c r="APR475" s="627"/>
      <c r="APS475" s="627"/>
      <c r="APT475" s="627"/>
      <c r="APU475" s="627"/>
      <c r="APV475" s="627"/>
      <c r="APW475" s="627"/>
      <c r="APX475" s="627"/>
      <c r="APY475" s="627"/>
      <c r="APZ475" s="627"/>
      <c r="AQA475" s="627"/>
      <c r="AQB475" s="627"/>
      <c r="AQC475" s="627"/>
      <c r="AQD475" s="627"/>
      <c r="AQE475" s="627"/>
      <c r="AQF475" s="627"/>
      <c r="AQG475" s="627"/>
      <c r="AQH475" s="627"/>
      <c r="AQI475" s="627"/>
      <c r="AQJ475" s="627"/>
      <c r="AQK475" s="627"/>
      <c r="AQL475" s="627"/>
      <c r="AQM475" s="627"/>
      <c r="AQN475" s="627"/>
      <c r="AQO475" s="627"/>
      <c r="AQP475" s="627"/>
      <c r="AQQ475" s="627"/>
      <c r="AQR475" s="627"/>
      <c r="AQS475" s="627"/>
      <c r="AQT475" s="627"/>
      <c r="AQU475" s="627"/>
      <c r="AQV475" s="627"/>
      <c r="AQW475" s="627"/>
      <c r="AQX475" s="627"/>
      <c r="AQY475" s="627"/>
      <c r="AQZ475" s="627"/>
      <c r="ARA475" s="627"/>
      <c r="ARB475" s="627"/>
      <c r="ARC475" s="627"/>
      <c r="ARD475" s="627"/>
      <c r="ARE475" s="627"/>
      <c r="ARF475" s="627"/>
      <c r="ARG475" s="627"/>
      <c r="ARH475" s="627"/>
      <c r="ARI475" s="627"/>
      <c r="ARJ475" s="627"/>
      <c r="ARK475" s="627"/>
      <c r="ARL475" s="627"/>
      <c r="ARM475" s="627"/>
      <c r="ARN475" s="627"/>
      <c r="ARO475" s="627"/>
      <c r="ARP475" s="627"/>
      <c r="ARQ475" s="627"/>
      <c r="ARR475" s="627"/>
      <c r="ARS475" s="627"/>
      <c r="ART475" s="627"/>
      <c r="ARU475" s="627"/>
      <c r="ARV475" s="627"/>
      <c r="ARW475" s="627"/>
      <c r="ARX475" s="627"/>
      <c r="ARY475" s="627"/>
      <c r="ARZ475" s="627"/>
      <c r="ASA475" s="627"/>
      <c r="ASB475" s="627"/>
      <c r="ASC475" s="627"/>
      <c r="ASD475" s="627"/>
      <c r="ASE475" s="627"/>
      <c r="ASF475" s="627"/>
      <c r="ASG475" s="627"/>
      <c r="ASH475" s="627"/>
      <c r="ASI475" s="627"/>
      <c r="ASJ475" s="627"/>
      <c r="ASK475" s="627"/>
      <c r="ASL475" s="627"/>
      <c r="ASM475" s="627"/>
      <c r="ASN475" s="627"/>
      <c r="ASO475" s="627"/>
      <c r="ASP475" s="627"/>
      <c r="ASQ475" s="627"/>
      <c r="ASR475" s="627"/>
      <c r="ASS475" s="627"/>
      <c r="AST475" s="627"/>
      <c r="ASU475" s="627"/>
      <c r="ASV475" s="627"/>
      <c r="ASW475" s="627"/>
      <c r="ASX475" s="627"/>
      <c r="ASY475" s="627"/>
      <c r="ASZ475" s="627"/>
      <c r="ATA475" s="627"/>
      <c r="ATB475" s="627"/>
      <c r="ATC475" s="627"/>
      <c r="ATD475" s="627"/>
      <c r="ATE475" s="627"/>
      <c r="ATF475" s="627"/>
      <c r="ATG475" s="627"/>
      <c r="ATH475" s="627"/>
      <c r="ATI475" s="627"/>
      <c r="ATJ475" s="627"/>
      <c r="ATK475" s="627"/>
      <c r="ATL475" s="627"/>
      <c r="ATM475" s="627"/>
      <c r="ATN475" s="627"/>
      <c r="ATO475" s="627"/>
      <c r="ATP475" s="627"/>
      <c r="ATQ475" s="627"/>
      <c r="ATR475" s="627"/>
      <c r="ATS475" s="627"/>
      <c r="ATT475" s="627"/>
      <c r="ATU475" s="627"/>
      <c r="ATV475" s="627"/>
      <c r="ATW475" s="627"/>
      <c r="ATX475" s="627"/>
      <c r="ATY475" s="627"/>
      <c r="ATZ475" s="627"/>
      <c r="AUA475" s="627"/>
      <c r="AUB475" s="627"/>
      <c r="AUC475" s="627"/>
      <c r="AUD475" s="627"/>
      <c r="AUE475" s="627"/>
      <c r="AUF475" s="627"/>
      <c r="AUG475" s="627"/>
      <c r="AUH475" s="627"/>
      <c r="AUI475" s="627"/>
      <c r="AUJ475" s="627"/>
      <c r="AUK475" s="627"/>
      <c r="AUL475" s="627"/>
      <c r="AUM475" s="627"/>
      <c r="AUN475" s="627"/>
      <c r="AUO475" s="627"/>
      <c r="AUP475" s="627"/>
      <c r="AUQ475" s="627"/>
      <c r="AUR475" s="627"/>
      <c r="AUS475" s="627"/>
      <c r="AUT475" s="627"/>
      <c r="AUU475" s="627"/>
      <c r="AUV475" s="627"/>
      <c r="AUW475" s="627"/>
      <c r="AUX475" s="627"/>
      <c r="AUY475" s="627"/>
      <c r="AUZ475" s="627"/>
      <c r="AVA475" s="627"/>
      <c r="AVB475" s="627"/>
      <c r="AVC475" s="627"/>
      <c r="AVD475" s="627"/>
      <c r="AVE475" s="627"/>
      <c r="AVF475" s="627"/>
      <c r="AVG475" s="627"/>
      <c r="AVH475" s="627"/>
      <c r="AVI475" s="627"/>
      <c r="AVJ475" s="627"/>
      <c r="AVK475" s="627"/>
      <c r="AVL475" s="627"/>
      <c r="AVM475" s="627"/>
      <c r="AVN475" s="627"/>
      <c r="AVO475" s="627"/>
      <c r="AVP475" s="627"/>
      <c r="AVQ475" s="627"/>
      <c r="AVR475" s="627"/>
      <c r="AVS475" s="627"/>
      <c r="AVT475" s="627"/>
      <c r="AVU475" s="627"/>
      <c r="AVV475" s="627"/>
      <c r="AVW475" s="627"/>
      <c r="AVX475" s="627"/>
      <c r="AVY475" s="627"/>
      <c r="AVZ475" s="627"/>
      <c r="AWA475" s="627"/>
      <c r="AWB475" s="627"/>
      <c r="AWC475" s="627"/>
      <c r="AWD475" s="627"/>
      <c r="AWE475" s="627"/>
      <c r="AWF475" s="627"/>
      <c r="AWG475" s="627"/>
      <c r="AWH475" s="627"/>
      <c r="AWI475" s="627"/>
      <c r="AWJ475" s="627"/>
      <c r="AWK475" s="627"/>
      <c r="AWL475" s="627"/>
      <c r="AWM475" s="627"/>
      <c r="AWN475" s="627"/>
      <c r="AWO475" s="627"/>
      <c r="AWP475" s="627"/>
      <c r="AWQ475" s="627"/>
      <c r="AWR475" s="627"/>
      <c r="AWS475" s="627"/>
      <c r="AWT475" s="627"/>
      <c r="AWU475" s="627"/>
      <c r="AWV475" s="627"/>
      <c r="AWW475" s="627"/>
      <c r="AWX475" s="627"/>
      <c r="AWY475" s="627"/>
      <c r="AWZ475" s="627"/>
      <c r="AXA475" s="627"/>
      <c r="AXB475" s="627"/>
      <c r="AXC475" s="627"/>
      <c r="AXD475" s="627"/>
      <c r="AXE475" s="627"/>
      <c r="AXF475" s="627"/>
      <c r="AXG475" s="627"/>
      <c r="AXH475" s="627"/>
      <c r="AXI475" s="627"/>
      <c r="AXJ475" s="627"/>
      <c r="AXK475" s="627"/>
      <c r="AXL475" s="627"/>
      <c r="AXM475" s="627"/>
      <c r="AXN475" s="627"/>
      <c r="AXO475" s="627"/>
      <c r="AXP475" s="627"/>
      <c r="AXQ475" s="627"/>
      <c r="AXR475" s="627"/>
      <c r="AXS475" s="627"/>
      <c r="AXT475" s="627"/>
      <c r="AXU475" s="627"/>
      <c r="AXV475" s="627"/>
      <c r="AXW475" s="627"/>
      <c r="AXX475" s="627"/>
      <c r="AXY475" s="627"/>
      <c r="AXZ475" s="627"/>
      <c r="AYA475" s="627"/>
      <c r="AYB475" s="627"/>
      <c r="AYC475" s="627"/>
      <c r="AYD475" s="627"/>
      <c r="AYE475" s="627"/>
      <c r="AYF475" s="627"/>
      <c r="AYG475" s="627"/>
      <c r="AYH475" s="627"/>
      <c r="AYI475" s="627"/>
      <c r="AYJ475" s="627"/>
      <c r="AYK475" s="627"/>
      <c r="AYL475" s="627"/>
      <c r="AYM475" s="627"/>
      <c r="AYN475" s="627"/>
      <c r="AYO475" s="627"/>
      <c r="AYP475" s="627"/>
      <c r="AYQ475" s="627"/>
      <c r="AYR475" s="627"/>
      <c r="AYS475" s="627"/>
      <c r="AYT475" s="627"/>
      <c r="AYU475" s="627"/>
      <c r="AYV475" s="627"/>
      <c r="AYW475" s="627"/>
      <c r="AYX475" s="627"/>
      <c r="AYY475" s="627"/>
      <c r="AYZ475" s="627"/>
      <c r="AZA475" s="627"/>
      <c r="AZB475" s="627"/>
      <c r="AZC475" s="627"/>
      <c r="AZD475" s="627"/>
      <c r="AZE475" s="627"/>
      <c r="AZF475" s="627"/>
      <c r="AZG475" s="627"/>
      <c r="AZH475" s="627"/>
      <c r="AZI475" s="627"/>
      <c r="AZJ475" s="627"/>
      <c r="AZK475" s="627"/>
      <c r="AZL475" s="627"/>
      <c r="AZM475" s="627"/>
      <c r="AZN475" s="627"/>
      <c r="AZO475" s="627"/>
      <c r="AZP475" s="627"/>
      <c r="AZQ475" s="627"/>
      <c r="AZR475" s="627"/>
      <c r="AZS475" s="627"/>
      <c r="AZT475" s="627"/>
      <c r="AZU475" s="627"/>
      <c r="AZV475" s="627"/>
      <c r="AZW475" s="627"/>
      <c r="AZX475" s="627"/>
      <c r="AZY475" s="627"/>
      <c r="AZZ475" s="627"/>
      <c r="BAA475" s="627"/>
      <c r="BAB475" s="627"/>
      <c r="BAC475" s="627"/>
      <c r="BAD475" s="627"/>
      <c r="BAE475" s="627"/>
      <c r="BAF475" s="627"/>
      <c r="BAG475" s="627"/>
      <c r="BAH475" s="627"/>
      <c r="BAI475" s="627"/>
      <c r="BAJ475" s="627"/>
      <c r="BAK475" s="627"/>
      <c r="BAL475" s="627"/>
      <c r="BAM475" s="627"/>
      <c r="BAN475" s="627"/>
      <c r="BAO475" s="627"/>
      <c r="BAP475" s="627"/>
      <c r="BAQ475" s="627"/>
      <c r="BAR475" s="627"/>
      <c r="BAS475" s="627"/>
      <c r="BAT475" s="627"/>
      <c r="BAU475" s="627"/>
      <c r="BAV475" s="627"/>
      <c r="BAW475" s="627"/>
      <c r="BAX475" s="627"/>
      <c r="BAY475" s="627"/>
      <c r="BAZ475" s="627"/>
      <c r="BBA475" s="627"/>
      <c r="BBB475" s="627"/>
      <c r="BBC475" s="627"/>
      <c r="BBD475" s="627"/>
      <c r="BBE475" s="627"/>
      <c r="BBF475" s="627"/>
      <c r="BBG475" s="627"/>
      <c r="BBH475" s="627"/>
      <c r="BBI475" s="627"/>
      <c r="BBJ475" s="627"/>
      <c r="BBK475" s="627"/>
      <c r="BBL475" s="627"/>
      <c r="BBM475" s="627"/>
      <c r="BBN475" s="627"/>
      <c r="BBO475" s="627"/>
      <c r="BBP475" s="627"/>
      <c r="BBQ475" s="627"/>
      <c r="BBR475" s="627"/>
      <c r="BBS475" s="627"/>
      <c r="BBT475" s="627"/>
      <c r="BBU475" s="627"/>
      <c r="BBV475" s="627"/>
      <c r="BBW475" s="627"/>
      <c r="BBX475" s="627"/>
      <c r="BBY475" s="627"/>
      <c r="BBZ475" s="627"/>
      <c r="BCA475" s="627"/>
      <c r="BCB475" s="627"/>
      <c r="BCC475" s="627"/>
      <c r="BCD475" s="627"/>
      <c r="BCE475" s="627"/>
      <c r="BCF475" s="627"/>
      <c r="BCG475" s="627"/>
      <c r="BCH475" s="627"/>
      <c r="BCI475" s="627"/>
      <c r="BCJ475" s="627"/>
      <c r="BCK475" s="627"/>
      <c r="BCL475" s="627"/>
      <c r="BCM475" s="627"/>
      <c r="BCN475" s="627"/>
      <c r="BCO475" s="627"/>
      <c r="BCP475" s="627"/>
      <c r="BCQ475" s="627"/>
      <c r="BCR475" s="627"/>
      <c r="BCS475" s="627"/>
      <c r="BCT475" s="627"/>
      <c r="BCU475" s="627"/>
      <c r="BCV475" s="627"/>
      <c r="BCW475" s="627"/>
      <c r="BCX475" s="627"/>
      <c r="BCY475" s="627"/>
      <c r="BCZ475" s="627"/>
      <c r="BDA475" s="627"/>
      <c r="BDB475" s="627"/>
      <c r="BDC475" s="627"/>
      <c r="BDD475" s="627"/>
      <c r="BDE475" s="627"/>
      <c r="BDF475" s="627"/>
      <c r="BDG475" s="627"/>
      <c r="BDH475" s="627"/>
      <c r="BDI475" s="627"/>
      <c r="BDJ475" s="627"/>
      <c r="BDK475" s="627"/>
      <c r="BDL475" s="627"/>
      <c r="BDM475" s="627"/>
      <c r="BDN475" s="627"/>
      <c r="BDO475" s="627"/>
      <c r="BDP475" s="627"/>
      <c r="BDQ475" s="627"/>
      <c r="BDR475" s="627"/>
      <c r="BDS475" s="627"/>
      <c r="BDT475" s="627"/>
      <c r="BDU475" s="627"/>
      <c r="BDV475" s="627"/>
      <c r="BDW475" s="627"/>
      <c r="BDX475" s="627"/>
      <c r="BDY475" s="627"/>
      <c r="BDZ475" s="627"/>
      <c r="BEA475" s="627"/>
      <c r="BEB475" s="627"/>
      <c r="BEC475" s="627"/>
      <c r="BED475" s="627"/>
      <c r="BEE475" s="627"/>
      <c r="BEF475" s="627"/>
      <c r="BEG475" s="627"/>
      <c r="BEH475" s="627"/>
      <c r="BEI475" s="627"/>
      <c r="BEJ475" s="627"/>
      <c r="BEK475" s="627"/>
      <c r="BEL475" s="627"/>
      <c r="BEM475" s="627"/>
      <c r="BEN475" s="627"/>
      <c r="BEO475" s="627"/>
      <c r="BEP475" s="627"/>
      <c r="BEQ475" s="627"/>
      <c r="BER475" s="627"/>
      <c r="BES475" s="627"/>
      <c r="BET475" s="627"/>
      <c r="BEU475" s="627"/>
      <c r="BEV475" s="627"/>
      <c r="BEW475" s="627"/>
      <c r="BEX475" s="627"/>
      <c r="BEY475" s="627"/>
      <c r="BEZ475" s="627"/>
      <c r="BFA475" s="627"/>
      <c r="BFB475" s="627"/>
      <c r="BFC475" s="627"/>
      <c r="BFD475" s="627"/>
      <c r="BFE475" s="627"/>
      <c r="BFF475" s="627"/>
      <c r="BFG475" s="627"/>
      <c r="BFH475" s="627"/>
      <c r="BFI475" s="627"/>
      <c r="BFJ475" s="627"/>
      <c r="BFK475" s="627"/>
      <c r="BFL475" s="627"/>
      <c r="BFM475" s="627"/>
      <c r="BFN475" s="627"/>
      <c r="BFO475" s="627"/>
      <c r="BFP475" s="627"/>
      <c r="BFQ475" s="627"/>
      <c r="BFR475" s="627"/>
      <c r="BFS475" s="627"/>
      <c r="BFT475" s="627"/>
      <c r="BFU475" s="627"/>
      <c r="BFV475" s="627"/>
      <c r="BFW475" s="627"/>
      <c r="BFX475" s="627"/>
      <c r="BFY475" s="627"/>
      <c r="BFZ475" s="627"/>
      <c r="BGA475" s="627"/>
      <c r="BGB475" s="627"/>
      <c r="BGC475" s="627"/>
      <c r="BGD475" s="627"/>
      <c r="BGE475" s="627"/>
      <c r="BGF475" s="627"/>
      <c r="BGG475" s="627"/>
      <c r="BGH475" s="627"/>
      <c r="BGI475" s="627"/>
      <c r="BGJ475" s="627"/>
      <c r="BGK475" s="627"/>
      <c r="BGL475" s="627"/>
      <c r="BGM475" s="627"/>
      <c r="BGN475" s="627"/>
      <c r="BGO475" s="627"/>
      <c r="BGP475" s="627"/>
      <c r="BGQ475" s="627"/>
      <c r="BGR475" s="627"/>
      <c r="BGS475" s="627"/>
      <c r="BGT475" s="627"/>
      <c r="BGU475" s="627"/>
      <c r="BGV475" s="627"/>
      <c r="BGW475" s="627"/>
      <c r="BGX475" s="627"/>
      <c r="BGY475" s="627"/>
      <c r="BGZ475" s="627"/>
      <c r="BHA475" s="627"/>
      <c r="BHB475" s="627"/>
      <c r="BHC475" s="627"/>
      <c r="BHD475" s="627"/>
      <c r="BHE475" s="627"/>
      <c r="BHF475" s="627"/>
      <c r="BHG475" s="627"/>
      <c r="BHH475" s="627"/>
      <c r="BHI475" s="627"/>
      <c r="BHJ475" s="627"/>
      <c r="BHK475" s="627"/>
      <c r="BHL475" s="627"/>
      <c r="BHM475" s="627"/>
      <c r="BHN475" s="627"/>
      <c r="BHO475" s="627"/>
      <c r="BHP475" s="627"/>
      <c r="BHQ475" s="627"/>
      <c r="BHR475" s="627"/>
      <c r="BHS475" s="627"/>
      <c r="BHT475" s="627"/>
      <c r="BHU475" s="627"/>
      <c r="BHV475" s="627"/>
      <c r="BHW475" s="627"/>
      <c r="BHX475" s="627"/>
      <c r="BHY475" s="627"/>
      <c r="BHZ475" s="627"/>
      <c r="BIA475" s="627"/>
      <c r="BIB475" s="627"/>
      <c r="BIC475" s="627"/>
      <c r="BID475" s="627"/>
      <c r="BIE475" s="627"/>
      <c r="BIF475" s="627"/>
      <c r="BIG475" s="627"/>
      <c r="BIH475" s="627"/>
      <c r="BII475" s="627"/>
      <c r="BIJ475" s="627"/>
      <c r="BIK475" s="627"/>
      <c r="BIL475" s="627"/>
      <c r="BIM475" s="627"/>
      <c r="BIN475" s="627"/>
      <c r="BIO475" s="627"/>
      <c r="BIP475" s="627"/>
      <c r="BIQ475" s="627"/>
      <c r="BIR475" s="627"/>
      <c r="BIS475" s="627"/>
      <c r="BIT475" s="627"/>
      <c r="BIU475" s="627"/>
      <c r="BIV475" s="627"/>
      <c r="BIW475" s="627"/>
      <c r="BIX475" s="627"/>
      <c r="BIY475" s="627"/>
      <c r="BIZ475" s="627"/>
      <c r="BJA475" s="627"/>
      <c r="BJB475" s="627"/>
      <c r="BJC475" s="627"/>
      <c r="BJD475" s="627"/>
      <c r="BJE475" s="627"/>
      <c r="BJF475" s="627"/>
      <c r="BJG475" s="627"/>
      <c r="BJH475" s="627"/>
      <c r="BJI475" s="627"/>
      <c r="BJJ475" s="627"/>
      <c r="BJK475" s="627"/>
      <c r="BJL475" s="627"/>
      <c r="BJM475" s="627"/>
      <c r="BJN475" s="627"/>
      <c r="BJO475" s="627"/>
      <c r="BJP475" s="627"/>
      <c r="BJQ475" s="627"/>
      <c r="BJR475" s="627"/>
      <c r="BJS475" s="627"/>
      <c r="BJT475" s="627"/>
      <c r="BJU475" s="627"/>
      <c r="BJV475" s="627"/>
      <c r="BJW475" s="627"/>
      <c r="BJX475" s="627"/>
      <c r="BJY475" s="627"/>
      <c r="BJZ475" s="627"/>
      <c r="BKA475" s="627"/>
      <c r="BKB475" s="627"/>
      <c r="BKC475" s="627"/>
      <c r="BKD475" s="627"/>
      <c r="BKE475" s="627"/>
      <c r="BKF475" s="627"/>
      <c r="BKG475" s="627"/>
      <c r="BKH475" s="627"/>
      <c r="BKI475" s="627"/>
      <c r="BKJ475" s="627"/>
      <c r="BKK475" s="627"/>
      <c r="BKL475" s="627"/>
      <c r="BKM475" s="627"/>
      <c r="BKN475" s="627"/>
      <c r="BKO475" s="627"/>
      <c r="BKP475" s="627"/>
      <c r="BKQ475" s="627"/>
      <c r="BKR475" s="627"/>
      <c r="BKS475" s="627"/>
      <c r="BKT475" s="627"/>
      <c r="BKU475" s="627"/>
      <c r="BKV475" s="627"/>
      <c r="BKW475" s="627"/>
      <c r="BKX475" s="627"/>
      <c r="BKY475" s="627"/>
      <c r="BKZ475" s="627"/>
      <c r="BLA475" s="627"/>
      <c r="BLB475" s="627"/>
      <c r="BLC475" s="627"/>
      <c r="BLD475" s="627"/>
      <c r="BLE475" s="627"/>
      <c r="BLF475" s="627"/>
      <c r="BLG475" s="627"/>
      <c r="BLH475" s="627"/>
      <c r="BLI475" s="627"/>
      <c r="BLJ475" s="627"/>
      <c r="BLK475" s="627"/>
      <c r="BLL475" s="627"/>
      <c r="BLM475" s="627"/>
      <c r="BLN475" s="627"/>
      <c r="BLO475" s="627"/>
      <c r="BLP475" s="627"/>
      <c r="BLQ475" s="627"/>
      <c r="BLR475" s="627"/>
      <c r="BLS475" s="627"/>
      <c r="BLT475" s="627"/>
      <c r="BLU475" s="627"/>
      <c r="BLV475" s="627"/>
      <c r="BLW475" s="627"/>
      <c r="BLX475" s="627"/>
      <c r="BLY475" s="627"/>
      <c r="BLZ475" s="627"/>
      <c r="BMA475" s="627"/>
      <c r="BMB475" s="627"/>
      <c r="BMC475" s="627"/>
      <c r="BMD475" s="627"/>
      <c r="BME475" s="627"/>
      <c r="BMF475" s="627"/>
      <c r="BMG475" s="627"/>
      <c r="BMH475" s="627"/>
      <c r="BMI475" s="627"/>
      <c r="BMJ475" s="627"/>
      <c r="BMK475" s="627"/>
      <c r="BML475" s="627"/>
      <c r="BMM475" s="627"/>
      <c r="BMN475" s="627"/>
      <c r="BMO475" s="627"/>
      <c r="BMP475" s="627"/>
      <c r="BMQ475" s="627"/>
      <c r="BMR475" s="627"/>
      <c r="BMS475" s="627"/>
      <c r="BMT475" s="627"/>
      <c r="BMU475" s="627"/>
      <c r="BMV475" s="627"/>
      <c r="BMW475" s="627"/>
      <c r="BMX475" s="627"/>
      <c r="BMY475" s="627"/>
      <c r="BMZ475" s="627"/>
      <c r="BNA475" s="627"/>
      <c r="BNB475" s="627"/>
      <c r="BNC475" s="627"/>
      <c r="BND475" s="627"/>
      <c r="BNE475" s="627"/>
      <c r="BNF475" s="627"/>
      <c r="BNG475" s="627"/>
      <c r="BNH475" s="627"/>
      <c r="BNI475" s="627"/>
      <c r="BNJ475" s="627"/>
      <c r="BNK475" s="627"/>
      <c r="BNL475" s="627"/>
      <c r="BNM475" s="627"/>
      <c r="BNN475" s="627"/>
      <c r="BNO475" s="627"/>
      <c r="BNP475" s="627"/>
      <c r="BNQ475" s="627"/>
      <c r="BNR475" s="627"/>
      <c r="BNS475" s="627"/>
      <c r="BNT475" s="627"/>
      <c r="BNU475" s="627"/>
      <c r="BNV475" s="627"/>
      <c r="BNW475" s="627"/>
      <c r="BNX475" s="627"/>
      <c r="BNY475" s="627"/>
      <c r="BNZ475" s="627"/>
      <c r="BOA475" s="627"/>
      <c r="BOB475" s="627"/>
      <c r="BOC475" s="627"/>
      <c r="BOD475" s="627"/>
      <c r="BOE475" s="627"/>
      <c r="BOF475" s="627"/>
      <c r="BOG475" s="627"/>
      <c r="BOH475" s="627"/>
      <c r="BOI475" s="627"/>
      <c r="BOJ475" s="627"/>
      <c r="BOK475" s="627"/>
      <c r="BOL475" s="627"/>
      <c r="BOM475" s="627"/>
      <c r="BON475" s="627"/>
      <c r="BOO475" s="627"/>
      <c r="BOP475" s="627"/>
      <c r="BOQ475" s="627"/>
      <c r="BOR475" s="627"/>
      <c r="BOS475" s="627"/>
      <c r="BOT475" s="627"/>
      <c r="BOU475" s="627"/>
      <c r="BOV475" s="627"/>
      <c r="BOW475" s="627"/>
      <c r="BOX475" s="627"/>
      <c r="BOY475" s="627"/>
      <c r="BOZ475" s="627"/>
      <c r="BPA475" s="627"/>
      <c r="BPB475" s="627"/>
      <c r="BPC475" s="627"/>
      <c r="BPD475" s="627"/>
      <c r="BPE475" s="627"/>
      <c r="BPF475" s="627"/>
      <c r="BPG475" s="627"/>
      <c r="BPH475" s="627"/>
      <c r="BPI475" s="627"/>
      <c r="BPJ475" s="627"/>
      <c r="BPK475" s="627"/>
      <c r="BPL475" s="627"/>
      <c r="BPM475" s="627"/>
      <c r="BPN475" s="627"/>
      <c r="BPO475" s="627"/>
      <c r="BPP475" s="627"/>
      <c r="BPQ475" s="627"/>
      <c r="BPR475" s="627"/>
      <c r="BPS475" s="627"/>
      <c r="BPT475" s="627"/>
      <c r="BPU475" s="627"/>
      <c r="BPV475" s="627"/>
      <c r="BPW475" s="627"/>
      <c r="BPX475" s="627"/>
      <c r="BPY475" s="627"/>
      <c r="BPZ475" s="627"/>
      <c r="BQA475" s="627"/>
      <c r="BQB475" s="627"/>
      <c r="BQC475" s="627"/>
      <c r="BQD475" s="627"/>
      <c r="BQE475" s="627"/>
      <c r="BQF475" s="627"/>
      <c r="BQG475" s="627"/>
      <c r="BQH475" s="627"/>
      <c r="BQI475" s="627"/>
      <c r="BQJ475" s="627"/>
      <c r="BQK475" s="627"/>
      <c r="BQL475" s="627"/>
      <c r="BQM475" s="627"/>
      <c r="BQN475" s="627"/>
      <c r="BQO475" s="627"/>
      <c r="BQP475" s="627"/>
      <c r="BQQ475" s="627"/>
      <c r="BQR475" s="627"/>
      <c r="BQS475" s="627"/>
      <c r="BQT475" s="627"/>
      <c r="BQU475" s="627"/>
      <c r="BQV475" s="627"/>
      <c r="BQW475" s="627"/>
      <c r="BQX475" s="627"/>
      <c r="BQY475" s="627"/>
      <c r="BQZ475" s="627"/>
      <c r="BRA475" s="627"/>
      <c r="BRB475" s="627"/>
      <c r="BRC475" s="627"/>
      <c r="BRD475" s="627"/>
      <c r="BRE475" s="627"/>
      <c r="BRF475" s="627"/>
      <c r="BRG475" s="627"/>
      <c r="BRH475" s="627"/>
      <c r="BRI475" s="627"/>
      <c r="BRJ475" s="627"/>
      <c r="BRK475" s="627"/>
      <c r="BRL475" s="627"/>
      <c r="BRM475" s="627"/>
      <c r="BRN475" s="627"/>
      <c r="BRO475" s="627"/>
      <c r="BRP475" s="627"/>
      <c r="BRQ475" s="627"/>
      <c r="BRR475" s="627"/>
      <c r="BRS475" s="627"/>
      <c r="BRT475" s="627"/>
      <c r="BRU475" s="627"/>
      <c r="BRV475" s="627"/>
      <c r="BRW475" s="627"/>
      <c r="BRX475" s="627"/>
      <c r="BRY475" s="627"/>
      <c r="BRZ475" s="627"/>
      <c r="BSA475" s="627"/>
      <c r="BSB475" s="627"/>
      <c r="BSC475" s="627"/>
      <c r="BSD475" s="627"/>
      <c r="BSE475" s="627"/>
      <c r="BSF475" s="627"/>
      <c r="BSG475" s="627"/>
      <c r="BSH475" s="627"/>
      <c r="BSI475" s="627"/>
      <c r="BSJ475" s="627"/>
      <c r="BSK475" s="627"/>
      <c r="BSL475" s="627"/>
      <c r="BSM475" s="627"/>
      <c r="BSN475" s="627"/>
      <c r="BSO475" s="627"/>
      <c r="BSP475" s="627"/>
      <c r="BSQ475" s="627"/>
      <c r="BSR475" s="627"/>
      <c r="BSS475" s="627"/>
      <c r="BST475" s="627"/>
      <c r="BSU475" s="627"/>
      <c r="BSV475" s="627"/>
      <c r="BSW475" s="627"/>
      <c r="BSX475" s="627"/>
      <c r="BSY475" s="627"/>
      <c r="BSZ475" s="627"/>
      <c r="BTA475" s="627"/>
      <c r="BTB475" s="627"/>
      <c r="BTC475" s="627"/>
      <c r="BTD475" s="627"/>
      <c r="BTE475" s="627"/>
      <c r="BTF475" s="627"/>
      <c r="BTG475" s="627"/>
      <c r="BTH475" s="627"/>
      <c r="BTI475" s="627"/>
      <c r="BTJ475" s="627"/>
      <c r="BTK475" s="627"/>
      <c r="BTL475" s="627"/>
      <c r="BTM475" s="627"/>
      <c r="BTN475" s="627"/>
      <c r="BTO475" s="627"/>
      <c r="BTP475" s="627"/>
      <c r="BTQ475" s="627"/>
      <c r="BTR475" s="627"/>
      <c r="BTS475" s="627"/>
      <c r="BTT475" s="627"/>
      <c r="BTU475" s="627"/>
      <c r="BTV475" s="627"/>
      <c r="BTW475" s="627"/>
      <c r="BTX475" s="627"/>
      <c r="BTY475" s="627"/>
      <c r="BTZ475" s="627"/>
      <c r="BUA475" s="627"/>
      <c r="BUB475" s="627"/>
      <c r="BUC475" s="627"/>
      <c r="BUD475" s="627"/>
      <c r="BUE475" s="627"/>
      <c r="BUF475" s="627"/>
      <c r="BUG475" s="627"/>
      <c r="BUH475" s="627"/>
      <c r="BUI475" s="627"/>
      <c r="BUJ475" s="627"/>
      <c r="BUK475" s="627"/>
      <c r="BUL475" s="627"/>
      <c r="BUM475" s="627"/>
      <c r="BUN475" s="627"/>
      <c r="BUO475" s="627"/>
      <c r="BUP475" s="627"/>
      <c r="BUQ475" s="627"/>
      <c r="BUR475" s="627"/>
      <c r="BUS475" s="627"/>
      <c r="BUT475" s="627"/>
      <c r="BUU475" s="627"/>
      <c r="BUV475" s="627"/>
      <c r="BUW475" s="627"/>
      <c r="BUX475" s="627"/>
      <c r="BUY475" s="627"/>
      <c r="BUZ475" s="627"/>
      <c r="BVA475" s="627"/>
      <c r="BVB475" s="627"/>
      <c r="BVC475" s="627"/>
      <c r="BVD475" s="627"/>
      <c r="BVE475" s="627"/>
      <c r="BVF475" s="627"/>
      <c r="BVG475" s="627"/>
      <c r="BVH475" s="627"/>
      <c r="BVI475" s="627"/>
      <c r="BVJ475" s="627"/>
      <c r="BVK475" s="627"/>
      <c r="BVL475" s="627"/>
      <c r="BVM475" s="627"/>
      <c r="BVN475" s="627"/>
      <c r="BVO475" s="627"/>
      <c r="BVP475" s="627"/>
      <c r="BVQ475" s="627"/>
      <c r="BVR475" s="627"/>
      <c r="BVS475" s="627"/>
      <c r="BVT475" s="627"/>
      <c r="BVU475" s="627"/>
      <c r="BVV475" s="627"/>
      <c r="BVW475" s="627"/>
      <c r="BVX475" s="627"/>
      <c r="BVY475" s="627"/>
      <c r="BVZ475" s="627"/>
      <c r="BWA475" s="627"/>
      <c r="BWB475" s="627"/>
      <c r="BWC475" s="627"/>
      <c r="BWD475" s="627"/>
      <c r="BWE475" s="627"/>
      <c r="BWF475" s="627"/>
      <c r="BWG475" s="627"/>
      <c r="BWH475" s="627"/>
      <c r="BWI475" s="627"/>
      <c r="BWJ475" s="627"/>
      <c r="BWK475" s="627"/>
      <c r="BWL475" s="627"/>
      <c r="BWM475" s="627"/>
      <c r="BWN475" s="627"/>
      <c r="BWO475" s="627"/>
      <c r="BWP475" s="627"/>
      <c r="BWQ475" s="627"/>
      <c r="BWR475" s="627"/>
      <c r="BWS475" s="627"/>
      <c r="BWT475" s="627"/>
      <c r="BWU475" s="627"/>
      <c r="BWV475" s="627"/>
      <c r="BWW475" s="627"/>
      <c r="BWX475" s="627"/>
      <c r="BWY475" s="627"/>
      <c r="BWZ475" s="627"/>
      <c r="BXA475" s="627"/>
      <c r="BXB475" s="627"/>
      <c r="BXC475" s="627"/>
      <c r="BXD475" s="627"/>
      <c r="BXE475" s="627"/>
      <c r="BXF475" s="627"/>
      <c r="BXG475" s="627"/>
      <c r="BXH475" s="627"/>
      <c r="BXI475" s="627"/>
      <c r="BXJ475" s="627"/>
      <c r="BXK475" s="627"/>
      <c r="BXL475" s="627"/>
      <c r="BXM475" s="627"/>
      <c r="BXN475" s="627"/>
      <c r="BXO475" s="627"/>
      <c r="BXP475" s="627"/>
      <c r="BXQ475" s="627"/>
      <c r="BXR475" s="627"/>
      <c r="BXS475" s="627"/>
      <c r="BXT475" s="627"/>
      <c r="BXU475" s="627"/>
      <c r="BXV475" s="627"/>
      <c r="BXW475" s="627"/>
      <c r="BXX475" s="627"/>
      <c r="BXY475" s="627"/>
      <c r="BXZ475" s="627"/>
      <c r="BYA475" s="627"/>
      <c r="BYB475" s="627"/>
      <c r="BYC475" s="627"/>
      <c r="BYD475" s="627"/>
      <c r="BYE475" s="627"/>
      <c r="BYF475" s="627"/>
      <c r="BYG475" s="627"/>
      <c r="BYH475" s="627"/>
      <c r="BYI475" s="627"/>
      <c r="BYJ475" s="627"/>
      <c r="BYK475" s="627"/>
      <c r="BYL475" s="627"/>
      <c r="BYM475" s="627"/>
      <c r="BYN475" s="627"/>
      <c r="BYO475" s="627"/>
      <c r="BYP475" s="627"/>
      <c r="BYQ475" s="627"/>
      <c r="BYR475" s="627"/>
      <c r="BYS475" s="627"/>
      <c r="BYT475" s="627"/>
      <c r="BYU475" s="627"/>
      <c r="BYV475" s="627"/>
      <c r="BYW475" s="627"/>
      <c r="BYX475" s="627"/>
      <c r="BYY475" s="627"/>
      <c r="BYZ475" s="627"/>
      <c r="BZA475" s="627"/>
      <c r="BZB475" s="627"/>
      <c r="BZC475" s="627"/>
      <c r="BZD475" s="627"/>
      <c r="BZE475" s="627"/>
      <c r="BZF475" s="627"/>
      <c r="BZG475" s="627"/>
      <c r="BZH475" s="627"/>
      <c r="BZI475" s="627"/>
      <c r="BZJ475" s="627"/>
      <c r="BZK475" s="627"/>
      <c r="BZL475" s="627"/>
      <c r="BZM475" s="627"/>
      <c r="BZN475" s="627"/>
      <c r="BZO475" s="627"/>
      <c r="BZP475" s="627"/>
      <c r="BZQ475" s="627"/>
      <c r="BZR475" s="627"/>
      <c r="BZS475" s="627"/>
      <c r="BZT475" s="627"/>
      <c r="BZU475" s="627"/>
      <c r="BZV475" s="627"/>
      <c r="BZW475" s="627"/>
      <c r="BZX475" s="627"/>
      <c r="BZY475" s="627"/>
      <c r="BZZ475" s="627"/>
      <c r="CAA475" s="627"/>
      <c r="CAB475" s="627"/>
      <c r="CAC475" s="627"/>
      <c r="CAD475" s="627"/>
      <c r="CAE475" s="627"/>
      <c r="CAF475" s="627"/>
      <c r="CAG475" s="627"/>
      <c r="CAH475" s="627"/>
      <c r="CAI475" s="627"/>
      <c r="CAJ475" s="627"/>
      <c r="CAK475" s="627"/>
      <c r="CAL475" s="627"/>
      <c r="CAM475" s="627"/>
      <c r="CAN475" s="627"/>
      <c r="CAO475" s="627"/>
      <c r="CAP475" s="627"/>
      <c r="CAQ475" s="627"/>
      <c r="CAR475" s="627"/>
      <c r="CAS475" s="627"/>
      <c r="CAT475" s="627"/>
      <c r="CAU475" s="627"/>
      <c r="CAV475" s="627"/>
      <c r="CAW475" s="627"/>
      <c r="CAX475" s="627"/>
      <c r="CAY475" s="627"/>
      <c r="CAZ475" s="627"/>
      <c r="CBA475" s="627"/>
      <c r="CBB475" s="627"/>
      <c r="CBC475" s="627"/>
      <c r="CBD475" s="627"/>
      <c r="CBE475" s="627"/>
      <c r="CBF475" s="627"/>
      <c r="CBG475" s="627"/>
      <c r="CBH475" s="627"/>
      <c r="CBI475" s="627"/>
      <c r="CBJ475" s="627"/>
      <c r="CBK475" s="627"/>
      <c r="CBL475" s="627"/>
      <c r="CBM475" s="627"/>
      <c r="CBN475" s="627"/>
      <c r="CBO475" s="627"/>
      <c r="CBP475" s="627"/>
      <c r="CBQ475" s="627"/>
      <c r="CBR475" s="627"/>
      <c r="CBS475" s="627"/>
      <c r="CBT475" s="627"/>
      <c r="CBU475" s="627"/>
      <c r="CBV475" s="627"/>
      <c r="CBW475" s="627"/>
      <c r="CBX475" s="627"/>
      <c r="CBY475" s="627"/>
      <c r="CBZ475" s="627"/>
      <c r="CCA475" s="627"/>
      <c r="CCB475" s="627"/>
      <c r="CCC475" s="627"/>
      <c r="CCD475" s="627"/>
      <c r="CCE475" s="627"/>
      <c r="CCF475" s="627"/>
      <c r="CCG475" s="627"/>
      <c r="CCH475" s="627"/>
      <c r="CCI475" s="627"/>
      <c r="CCJ475" s="627"/>
      <c r="CCK475" s="627"/>
      <c r="CCL475" s="627"/>
      <c r="CCM475" s="627"/>
      <c r="CCN475" s="627"/>
      <c r="CCO475" s="627"/>
      <c r="CCP475" s="627"/>
      <c r="CCQ475" s="627"/>
      <c r="CCR475" s="627"/>
      <c r="CCS475" s="627"/>
      <c r="CCT475" s="627"/>
      <c r="CCU475" s="627"/>
      <c r="CCV475" s="627"/>
      <c r="CCW475" s="627"/>
      <c r="CCX475" s="627"/>
      <c r="CCY475" s="627"/>
      <c r="CCZ475" s="627"/>
      <c r="CDA475" s="627"/>
      <c r="CDB475" s="627"/>
      <c r="CDC475" s="627"/>
      <c r="CDD475" s="627"/>
      <c r="CDE475" s="627"/>
      <c r="CDF475" s="627"/>
      <c r="CDG475" s="627"/>
      <c r="CDH475" s="627"/>
      <c r="CDI475" s="627"/>
      <c r="CDJ475" s="627"/>
      <c r="CDK475" s="627"/>
      <c r="CDL475" s="627"/>
      <c r="CDM475" s="627"/>
      <c r="CDN475" s="627"/>
      <c r="CDO475" s="627"/>
      <c r="CDP475" s="627"/>
      <c r="CDQ475" s="627"/>
      <c r="CDR475" s="627"/>
      <c r="CDS475" s="627"/>
      <c r="CDT475" s="627"/>
      <c r="CDU475" s="627"/>
      <c r="CDV475" s="627"/>
      <c r="CDW475" s="627"/>
      <c r="CDX475" s="627"/>
      <c r="CDY475" s="627"/>
      <c r="CDZ475" s="627"/>
      <c r="CEA475" s="627"/>
      <c r="CEB475" s="627"/>
      <c r="CEC475" s="627"/>
      <c r="CED475" s="627"/>
      <c r="CEE475" s="627"/>
      <c r="CEF475" s="627"/>
      <c r="CEG475" s="627"/>
      <c r="CEH475" s="627"/>
      <c r="CEI475" s="627"/>
      <c r="CEJ475" s="627"/>
      <c r="CEK475" s="627"/>
      <c r="CEL475" s="627"/>
      <c r="CEM475" s="627"/>
      <c r="CEN475" s="627"/>
      <c r="CEO475" s="627"/>
      <c r="CEP475" s="627"/>
      <c r="CEQ475" s="627"/>
      <c r="CER475" s="627"/>
      <c r="CES475" s="627"/>
      <c r="CET475" s="627"/>
      <c r="CEU475" s="627"/>
      <c r="CEV475" s="627"/>
      <c r="CEW475" s="627"/>
      <c r="CEX475" s="627"/>
      <c r="CEY475" s="627"/>
      <c r="CEZ475" s="627"/>
      <c r="CFA475" s="627"/>
      <c r="CFB475" s="627"/>
      <c r="CFC475" s="627"/>
      <c r="CFD475" s="627"/>
      <c r="CFE475" s="627"/>
      <c r="CFF475" s="627"/>
      <c r="CFG475" s="627"/>
      <c r="CFH475" s="627"/>
      <c r="CFI475" s="627"/>
      <c r="CFJ475" s="627"/>
      <c r="CFK475" s="627"/>
      <c r="CFL475" s="627"/>
      <c r="CFM475" s="627"/>
      <c r="CFN475" s="627"/>
      <c r="CFO475" s="627"/>
      <c r="CFP475" s="627"/>
      <c r="CFQ475" s="627"/>
      <c r="CFR475" s="627"/>
      <c r="CFS475" s="627"/>
      <c r="CFT475" s="627"/>
      <c r="CFU475" s="627"/>
      <c r="CFV475" s="627"/>
      <c r="CFW475" s="627"/>
      <c r="CFX475" s="627"/>
      <c r="CFY475" s="627"/>
      <c r="CFZ475" s="627"/>
      <c r="CGA475" s="627"/>
      <c r="CGB475" s="627"/>
      <c r="CGC475" s="627"/>
      <c r="CGD475" s="627"/>
      <c r="CGE475" s="627"/>
      <c r="CGF475" s="627"/>
      <c r="CGG475" s="627"/>
      <c r="CGH475" s="627"/>
      <c r="CGI475" s="627"/>
      <c r="CGJ475" s="627"/>
      <c r="CGK475" s="627"/>
      <c r="CGL475" s="627"/>
      <c r="CGM475" s="627"/>
      <c r="CGN475" s="627"/>
      <c r="CGO475" s="627"/>
      <c r="CGP475" s="627"/>
      <c r="CGQ475" s="627"/>
      <c r="CGR475" s="627"/>
      <c r="CGS475" s="627"/>
      <c r="CGT475" s="627"/>
      <c r="CGU475" s="627"/>
      <c r="CGV475" s="627"/>
      <c r="CGW475" s="627"/>
      <c r="CGX475" s="627"/>
      <c r="CGY475" s="627"/>
      <c r="CGZ475" s="627"/>
      <c r="CHA475" s="627"/>
      <c r="CHB475" s="627"/>
      <c r="CHC475" s="627"/>
      <c r="CHD475" s="627"/>
      <c r="CHE475" s="627"/>
      <c r="CHF475" s="627"/>
      <c r="CHG475" s="627"/>
      <c r="CHH475" s="627"/>
      <c r="CHI475" s="627"/>
      <c r="CHJ475" s="627"/>
      <c r="CHK475" s="627"/>
      <c r="CHL475" s="627"/>
      <c r="CHM475" s="627"/>
      <c r="CHN475" s="627"/>
      <c r="CHO475" s="627"/>
      <c r="CHP475" s="627"/>
      <c r="CHQ475" s="627"/>
      <c r="CHR475" s="627"/>
      <c r="CHS475" s="627"/>
      <c r="CHT475" s="627"/>
      <c r="CHU475" s="627"/>
      <c r="CHV475" s="627"/>
      <c r="CHW475" s="627"/>
      <c r="CHX475" s="627"/>
      <c r="CHY475" s="627"/>
      <c r="CHZ475" s="627"/>
      <c r="CIA475" s="627"/>
      <c r="CIB475" s="627"/>
      <c r="CIC475" s="627"/>
      <c r="CID475" s="627"/>
      <c r="CIE475" s="627"/>
      <c r="CIF475" s="627"/>
      <c r="CIG475" s="627"/>
      <c r="CIH475" s="627"/>
      <c r="CII475" s="627"/>
      <c r="CIJ475" s="627"/>
      <c r="CIK475" s="627"/>
      <c r="CIL475" s="627"/>
      <c r="CIM475" s="627"/>
      <c r="CIN475" s="627"/>
      <c r="CIO475" s="627"/>
      <c r="CIP475" s="627"/>
      <c r="CIQ475" s="627"/>
      <c r="CIR475" s="627"/>
      <c r="CIS475" s="627"/>
      <c r="CIT475" s="627"/>
      <c r="CIU475" s="627"/>
      <c r="CIV475" s="627"/>
      <c r="CIW475" s="627"/>
      <c r="CIX475" s="627"/>
      <c r="CIY475" s="627"/>
      <c r="CIZ475" s="627"/>
      <c r="CJA475" s="627"/>
      <c r="CJB475" s="627"/>
      <c r="CJC475" s="627"/>
      <c r="CJD475" s="627"/>
      <c r="CJE475" s="627"/>
      <c r="CJF475" s="627"/>
      <c r="CJG475" s="627"/>
      <c r="CJH475" s="627"/>
      <c r="CJI475" s="627"/>
      <c r="CJJ475" s="627"/>
      <c r="CJK475" s="627"/>
      <c r="CJL475" s="627"/>
      <c r="CJM475" s="627"/>
      <c r="CJN475" s="627"/>
      <c r="CJO475" s="627"/>
      <c r="CJP475" s="627"/>
      <c r="CJQ475" s="627"/>
      <c r="CJR475" s="627"/>
      <c r="CJS475" s="627"/>
      <c r="CJT475" s="627"/>
      <c r="CJU475" s="627"/>
      <c r="CJV475" s="627"/>
      <c r="CJW475" s="627"/>
      <c r="CJX475" s="627"/>
      <c r="CJY475" s="627"/>
      <c r="CJZ475" s="627"/>
      <c r="CKA475" s="627"/>
      <c r="CKB475" s="627"/>
      <c r="CKC475" s="627"/>
      <c r="CKD475" s="627"/>
      <c r="CKE475" s="627"/>
      <c r="CKF475" s="627"/>
      <c r="CKG475" s="627"/>
      <c r="CKH475" s="627"/>
      <c r="CKI475" s="627"/>
      <c r="CKJ475" s="627"/>
      <c r="CKK475" s="627"/>
      <c r="CKL475" s="627"/>
      <c r="CKM475" s="627"/>
      <c r="CKN475" s="627"/>
      <c r="CKO475" s="627"/>
      <c r="CKP475" s="627"/>
      <c r="CKQ475" s="627"/>
      <c r="CKR475" s="627"/>
      <c r="CKS475" s="627"/>
      <c r="CKT475" s="627"/>
      <c r="CKU475" s="627"/>
      <c r="CKV475" s="627"/>
      <c r="CKW475" s="627"/>
      <c r="CKX475" s="627"/>
      <c r="CKY475" s="627"/>
      <c r="CKZ475" s="627"/>
      <c r="CLA475" s="627"/>
      <c r="CLB475" s="627"/>
      <c r="CLC475" s="627"/>
      <c r="CLD475" s="627"/>
      <c r="CLE475" s="627"/>
      <c r="CLF475" s="627"/>
      <c r="CLG475" s="627"/>
      <c r="CLH475" s="627"/>
      <c r="CLI475" s="627"/>
      <c r="CLJ475" s="627"/>
      <c r="CLK475" s="627"/>
      <c r="CLL475" s="627"/>
      <c r="CLM475" s="627"/>
      <c r="CLN475" s="627"/>
      <c r="CLO475" s="627"/>
      <c r="CLP475" s="627"/>
      <c r="CLQ475" s="627"/>
      <c r="CLR475" s="627"/>
      <c r="CLS475" s="627"/>
      <c r="CLT475" s="627"/>
      <c r="CLU475" s="627"/>
      <c r="CLV475" s="627"/>
      <c r="CLW475" s="627"/>
      <c r="CLX475" s="627"/>
      <c r="CLY475" s="627"/>
      <c r="CLZ475" s="627"/>
      <c r="CMA475" s="627"/>
      <c r="CMB475" s="627"/>
      <c r="CMC475" s="627"/>
      <c r="CMD475" s="627"/>
      <c r="CME475" s="627"/>
      <c r="CMF475" s="627"/>
      <c r="CMG475" s="627"/>
      <c r="CMH475" s="627"/>
      <c r="CMI475" s="627"/>
      <c r="CMJ475" s="627"/>
      <c r="CMK475" s="627"/>
      <c r="CML475" s="627"/>
      <c r="CMM475" s="627"/>
      <c r="CMN475" s="627"/>
      <c r="CMO475" s="627"/>
      <c r="CMP475" s="627"/>
      <c r="CMQ475" s="627"/>
      <c r="CMR475" s="627"/>
      <c r="CMS475" s="627"/>
      <c r="CMT475" s="627"/>
      <c r="CMU475" s="627"/>
      <c r="CMV475" s="627"/>
      <c r="CMW475" s="627"/>
      <c r="CMX475" s="627"/>
      <c r="CMY475" s="627"/>
      <c r="CMZ475" s="627"/>
      <c r="CNA475" s="627"/>
      <c r="CNB475" s="627"/>
      <c r="CNC475" s="627"/>
      <c r="CND475" s="627"/>
      <c r="CNE475" s="627"/>
      <c r="CNF475" s="627"/>
      <c r="CNG475" s="627"/>
      <c r="CNH475" s="627"/>
      <c r="CNI475" s="627"/>
      <c r="CNJ475" s="627"/>
      <c r="CNK475" s="627"/>
      <c r="CNL475" s="627"/>
      <c r="CNM475" s="627"/>
      <c r="CNN475" s="627"/>
      <c r="CNO475" s="627"/>
      <c r="CNP475" s="627"/>
      <c r="CNQ475" s="627"/>
      <c r="CNR475" s="627"/>
      <c r="CNS475" s="627"/>
      <c r="CNT475" s="627"/>
      <c r="CNU475" s="627"/>
      <c r="CNV475" s="627"/>
      <c r="CNW475" s="627"/>
      <c r="CNX475" s="627"/>
      <c r="CNY475" s="627"/>
      <c r="CNZ475" s="627"/>
      <c r="COA475" s="627"/>
      <c r="COB475" s="627"/>
      <c r="COC475" s="627"/>
      <c r="COD475" s="627"/>
      <c r="COE475" s="627"/>
      <c r="COF475" s="627"/>
      <c r="COG475" s="627"/>
      <c r="COH475" s="627"/>
      <c r="COI475" s="627"/>
      <c r="COJ475" s="627"/>
      <c r="COK475" s="627"/>
      <c r="COL475" s="627"/>
      <c r="COM475" s="627"/>
      <c r="CON475" s="627"/>
      <c r="COO475" s="627"/>
      <c r="COP475" s="627"/>
      <c r="COQ475" s="627"/>
      <c r="COR475" s="627"/>
      <c r="COS475" s="627"/>
      <c r="COT475" s="627"/>
      <c r="COU475" s="627"/>
      <c r="COV475" s="627"/>
      <c r="COW475" s="627"/>
      <c r="COX475" s="627"/>
      <c r="COY475" s="627"/>
      <c r="COZ475" s="627"/>
      <c r="CPA475" s="627"/>
      <c r="CPB475" s="627"/>
      <c r="CPC475" s="627"/>
      <c r="CPD475" s="627"/>
      <c r="CPE475" s="627"/>
      <c r="CPF475" s="627"/>
      <c r="CPG475" s="627"/>
      <c r="CPH475" s="627"/>
      <c r="CPI475" s="627"/>
      <c r="CPJ475" s="627"/>
      <c r="CPK475" s="627"/>
      <c r="CPL475" s="627"/>
      <c r="CPM475" s="627"/>
      <c r="CPN475" s="627"/>
      <c r="CPO475" s="627"/>
      <c r="CPP475" s="627"/>
      <c r="CPQ475" s="627"/>
      <c r="CPR475" s="627"/>
      <c r="CPS475" s="627"/>
      <c r="CPT475" s="627"/>
      <c r="CPU475" s="627"/>
      <c r="CPV475" s="627"/>
      <c r="CPW475" s="627"/>
      <c r="CPX475" s="627"/>
      <c r="CPY475" s="627"/>
      <c r="CPZ475" s="627"/>
      <c r="CQA475" s="627"/>
      <c r="CQB475" s="627"/>
      <c r="CQC475" s="627"/>
      <c r="CQD475" s="627"/>
      <c r="CQE475" s="627"/>
      <c r="CQF475" s="627"/>
      <c r="CQG475" s="627"/>
      <c r="CQH475" s="627"/>
      <c r="CQI475" s="627"/>
      <c r="CQJ475" s="627"/>
      <c r="CQK475" s="627"/>
      <c r="CQL475" s="627"/>
      <c r="CQM475" s="627"/>
      <c r="CQN475" s="627"/>
      <c r="CQO475" s="627"/>
      <c r="CQP475" s="627"/>
      <c r="CQQ475" s="627"/>
      <c r="CQR475" s="627"/>
      <c r="CQS475" s="627"/>
      <c r="CQT475" s="627"/>
      <c r="CQU475" s="627"/>
      <c r="CQV475" s="627"/>
      <c r="CQW475" s="627"/>
      <c r="CQX475" s="627"/>
      <c r="CQY475" s="627"/>
      <c r="CQZ475" s="627"/>
      <c r="CRA475" s="627"/>
      <c r="CRB475" s="627"/>
      <c r="CRC475" s="627"/>
      <c r="CRD475" s="627"/>
      <c r="CRE475" s="627"/>
      <c r="CRF475" s="627"/>
      <c r="CRG475" s="627"/>
      <c r="CRH475" s="627"/>
      <c r="CRI475" s="627"/>
      <c r="CRJ475" s="627"/>
      <c r="CRK475" s="627"/>
      <c r="CRL475" s="627"/>
      <c r="CRM475" s="627"/>
      <c r="CRN475" s="627"/>
      <c r="CRO475" s="627"/>
      <c r="CRP475" s="627"/>
      <c r="CRQ475" s="627"/>
      <c r="CRR475" s="627"/>
      <c r="CRS475" s="627"/>
      <c r="CRT475" s="627"/>
      <c r="CRU475" s="627"/>
      <c r="CRV475" s="627"/>
      <c r="CRW475" s="627"/>
      <c r="CRX475" s="627"/>
      <c r="CRY475" s="627"/>
      <c r="CRZ475" s="627"/>
      <c r="CSA475" s="627"/>
      <c r="CSB475" s="627"/>
      <c r="CSC475" s="627"/>
      <c r="CSD475" s="627"/>
      <c r="CSE475" s="627"/>
      <c r="CSF475" s="627"/>
      <c r="CSG475" s="627"/>
      <c r="CSH475" s="627"/>
      <c r="CSI475" s="627"/>
      <c r="CSJ475" s="627"/>
      <c r="CSK475" s="627"/>
      <c r="CSL475" s="627"/>
      <c r="CSM475" s="627"/>
      <c r="CSN475" s="627"/>
      <c r="CSO475" s="627"/>
      <c r="CSP475" s="627"/>
      <c r="CSQ475" s="627"/>
      <c r="CSR475" s="627"/>
      <c r="CSS475" s="627"/>
      <c r="CST475" s="627"/>
      <c r="CSU475" s="627"/>
      <c r="CSV475" s="627"/>
      <c r="CSW475" s="627"/>
      <c r="CSX475" s="627"/>
      <c r="CSY475" s="627"/>
      <c r="CSZ475" s="627"/>
      <c r="CTA475" s="627"/>
      <c r="CTB475" s="627"/>
      <c r="CTC475" s="627"/>
      <c r="CTD475" s="627"/>
      <c r="CTE475" s="627"/>
      <c r="CTF475" s="627"/>
      <c r="CTG475" s="627"/>
      <c r="CTH475" s="627"/>
      <c r="CTI475" s="627"/>
      <c r="CTJ475" s="627"/>
      <c r="CTK475" s="627"/>
      <c r="CTL475" s="627"/>
      <c r="CTM475" s="627"/>
      <c r="CTN475" s="627"/>
      <c r="CTO475" s="627"/>
      <c r="CTP475" s="627"/>
      <c r="CTQ475" s="627"/>
      <c r="CTR475" s="627"/>
      <c r="CTS475" s="627"/>
      <c r="CTT475" s="627"/>
      <c r="CTU475" s="627"/>
      <c r="CTV475" s="627"/>
      <c r="CTW475" s="627"/>
      <c r="CTX475" s="627"/>
      <c r="CTY475" s="627"/>
      <c r="CTZ475" s="627"/>
      <c r="CUA475" s="627"/>
      <c r="CUB475" s="627"/>
      <c r="CUC475" s="627"/>
      <c r="CUD475" s="627"/>
      <c r="CUE475" s="627"/>
      <c r="CUF475" s="627"/>
      <c r="CUG475" s="627"/>
      <c r="CUH475" s="627"/>
      <c r="CUI475" s="627"/>
      <c r="CUJ475" s="627"/>
      <c r="CUK475" s="627"/>
      <c r="CUL475" s="627"/>
      <c r="CUM475" s="627"/>
      <c r="CUN475" s="627"/>
      <c r="CUO475" s="627"/>
      <c r="CUP475" s="627"/>
      <c r="CUQ475" s="627"/>
      <c r="CUR475" s="627"/>
      <c r="CUS475" s="627"/>
      <c r="CUT475" s="627"/>
      <c r="CUU475" s="627"/>
      <c r="CUV475" s="627"/>
      <c r="CUW475" s="627"/>
      <c r="CUX475" s="627"/>
      <c r="CUY475" s="627"/>
      <c r="CUZ475" s="627"/>
      <c r="CVA475" s="627"/>
      <c r="CVB475" s="627"/>
      <c r="CVC475" s="627"/>
      <c r="CVD475" s="627"/>
      <c r="CVE475" s="627"/>
      <c r="CVF475" s="627"/>
      <c r="CVG475" s="627"/>
      <c r="CVH475" s="627"/>
      <c r="CVI475" s="627"/>
      <c r="CVJ475" s="627"/>
      <c r="CVK475" s="627"/>
      <c r="CVL475" s="627"/>
      <c r="CVM475" s="627"/>
      <c r="CVN475" s="627"/>
      <c r="CVO475" s="627"/>
      <c r="CVP475" s="627"/>
      <c r="CVQ475" s="627"/>
      <c r="CVR475" s="627"/>
      <c r="CVS475" s="627"/>
      <c r="CVT475" s="627"/>
      <c r="CVU475" s="627"/>
      <c r="CVV475" s="627"/>
      <c r="CVW475" s="627"/>
      <c r="CVX475" s="627"/>
      <c r="CVY475" s="627"/>
      <c r="CVZ475" s="627"/>
      <c r="CWA475" s="627"/>
      <c r="CWB475" s="627"/>
      <c r="CWC475" s="627"/>
      <c r="CWD475" s="627"/>
      <c r="CWE475" s="627"/>
      <c r="CWF475" s="627"/>
      <c r="CWG475" s="627"/>
      <c r="CWH475" s="627"/>
      <c r="CWI475" s="627"/>
      <c r="CWJ475" s="627"/>
      <c r="CWK475" s="627"/>
      <c r="CWL475" s="627"/>
      <c r="CWM475" s="627"/>
      <c r="CWN475" s="627"/>
      <c r="CWO475" s="627"/>
      <c r="CWP475" s="627"/>
      <c r="CWQ475" s="627"/>
      <c r="CWR475" s="627"/>
      <c r="CWS475" s="627"/>
      <c r="CWT475" s="627"/>
      <c r="CWU475" s="627"/>
      <c r="CWV475" s="627"/>
      <c r="CWW475" s="627"/>
      <c r="CWX475" s="627"/>
      <c r="CWY475" s="627"/>
      <c r="CWZ475" s="627"/>
      <c r="CXA475" s="627"/>
      <c r="CXB475" s="627"/>
      <c r="CXC475" s="627"/>
      <c r="CXD475" s="627"/>
      <c r="CXE475" s="627"/>
      <c r="CXF475" s="627"/>
      <c r="CXG475" s="627"/>
      <c r="CXH475" s="627"/>
      <c r="CXI475" s="627"/>
      <c r="CXJ475" s="627"/>
      <c r="CXK475" s="627"/>
      <c r="CXL475" s="627"/>
      <c r="CXM475" s="627"/>
      <c r="CXN475" s="627"/>
      <c r="CXO475" s="627"/>
      <c r="CXP475" s="627"/>
      <c r="CXQ475" s="627"/>
      <c r="CXR475" s="627"/>
      <c r="CXS475" s="627"/>
      <c r="CXT475" s="627"/>
      <c r="CXU475" s="627"/>
      <c r="CXV475" s="627"/>
      <c r="CXW475" s="627"/>
      <c r="CXX475" s="627"/>
      <c r="CXY475" s="627"/>
      <c r="CXZ475" s="627"/>
      <c r="CYA475" s="627"/>
      <c r="CYB475" s="627"/>
      <c r="CYC475" s="627"/>
      <c r="CYD475" s="627"/>
      <c r="CYE475" s="627"/>
      <c r="CYF475" s="627"/>
      <c r="CYG475" s="627"/>
      <c r="CYH475" s="627"/>
      <c r="CYI475" s="627"/>
      <c r="CYJ475" s="627"/>
      <c r="CYK475" s="627"/>
      <c r="CYL475" s="627"/>
      <c r="CYM475" s="627"/>
      <c r="CYN475" s="627"/>
      <c r="CYO475" s="627"/>
      <c r="CYP475" s="627"/>
      <c r="CYQ475" s="627"/>
      <c r="CYR475" s="627"/>
      <c r="CYS475" s="627"/>
      <c r="CYT475" s="627"/>
      <c r="CYU475" s="627"/>
      <c r="CYV475" s="627"/>
      <c r="CYW475" s="627"/>
      <c r="CYX475" s="627"/>
      <c r="CYY475" s="627"/>
      <c r="CYZ475" s="627"/>
      <c r="CZA475" s="627"/>
      <c r="CZB475" s="627"/>
      <c r="CZC475" s="627"/>
      <c r="CZD475" s="627"/>
      <c r="CZE475" s="627"/>
      <c r="CZF475" s="627"/>
      <c r="CZG475" s="627"/>
      <c r="CZH475" s="627"/>
      <c r="CZI475" s="627"/>
      <c r="CZJ475" s="627"/>
      <c r="CZK475" s="627"/>
      <c r="CZL475" s="627"/>
      <c r="CZM475" s="627"/>
      <c r="CZN475" s="627"/>
      <c r="CZO475" s="627"/>
      <c r="CZP475" s="627"/>
      <c r="CZQ475" s="627"/>
      <c r="CZR475" s="627"/>
      <c r="CZS475" s="627"/>
      <c r="CZT475" s="627"/>
      <c r="CZU475" s="627"/>
      <c r="CZV475" s="627"/>
      <c r="CZW475" s="627"/>
      <c r="CZX475" s="627"/>
      <c r="CZY475" s="627"/>
      <c r="CZZ475" s="627"/>
      <c r="DAA475" s="627"/>
      <c r="DAB475" s="627"/>
      <c r="DAC475" s="627"/>
      <c r="DAD475" s="627"/>
      <c r="DAE475" s="627"/>
      <c r="DAF475" s="627"/>
      <c r="DAG475" s="627"/>
      <c r="DAH475" s="627"/>
      <c r="DAI475" s="627"/>
      <c r="DAJ475" s="627"/>
      <c r="DAK475" s="627"/>
      <c r="DAL475" s="627"/>
      <c r="DAM475" s="627"/>
      <c r="DAN475" s="627"/>
      <c r="DAO475" s="627"/>
      <c r="DAP475" s="627"/>
      <c r="DAQ475" s="627"/>
      <c r="DAR475" s="627"/>
      <c r="DAS475" s="627"/>
      <c r="DAT475" s="627"/>
      <c r="DAU475" s="627"/>
      <c r="DAV475" s="627"/>
      <c r="DAW475" s="627"/>
      <c r="DAX475" s="627"/>
      <c r="DAY475" s="627"/>
      <c r="DAZ475" s="627"/>
      <c r="DBA475" s="627"/>
      <c r="DBB475" s="627"/>
      <c r="DBC475" s="627"/>
      <c r="DBD475" s="627"/>
      <c r="DBE475" s="627"/>
      <c r="DBF475" s="627"/>
      <c r="DBG475" s="627"/>
      <c r="DBH475" s="627"/>
      <c r="DBI475" s="627"/>
      <c r="DBJ475" s="627"/>
      <c r="DBK475" s="627"/>
      <c r="DBL475" s="627"/>
      <c r="DBM475" s="627"/>
      <c r="DBN475" s="627"/>
      <c r="DBO475" s="627"/>
      <c r="DBP475" s="627"/>
      <c r="DBQ475" s="627"/>
      <c r="DBR475" s="627"/>
      <c r="DBS475" s="627"/>
      <c r="DBT475" s="627"/>
      <c r="DBU475" s="627"/>
      <c r="DBV475" s="627"/>
      <c r="DBW475" s="627"/>
      <c r="DBX475" s="627"/>
      <c r="DBY475" s="627"/>
      <c r="DBZ475" s="627"/>
      <c r="DCA475" s="627"/>
      <c r="DCB475" s="627"/>
      <c r="DCC475" s="627"/>
      <c r="DCD475" s="627"/>
      <c r="DCE475" s="627"/>
      <c r="DCF475" s="627"/>
      <c r="DCG475" s="627"/>
      <c r="DCH475" s="627"/>
      <c r="DCI475" s="627"/>
      <c r="DCJ475" s="627"/>
      <c r="DCK475" s="627"/>
      <c r="DCL475" s="627"/>
      <c r="DCM475" s="627"/>
      <c r="DCN475" s="627"/>
      <c r="DCO475" s="627"/>
      <c r="DCP475" s="627"/>
      <c r="DCQ475" s="627"/>
      <c r="DCR475" s="627"/>
      <c r="DCS475" s="627"/>
      <c r="DCT475" s="627"/>
      <c r="DCU475" s="627"/>
      <c r="DCV475" s="627"/>
      <c r="DCW475" s="627"/>
      <c r="DCX475" s="627"/>
      <c r="DCY475" s="627"/>
      <c r="DCZ475" s="627"/>
      <c r="DDA475" s="627"/>
      <c r="DDB475" s="627"/>
      <c r="DDC475" s="627"/>
      <c r="DDD475" s="627"/>
      <c r="DDE475" s="627"/>
      <c r="DDF475" s="627"/>
      <c r="DDG475" s="627"/>
      <c r="DDH475" s="627"/>
      <c r="DDI475" s="627"/>
      <c r="DDJ475" s="627"/>
      <c r="DDK475" s="627"/>
      <c r="DDL475" s="627"/>
      <c r="DDM475" s="627"/>
      <c r="DDN475" s="627"/>
      <c r="DDO475" s="627"/>
      <c r="DDP475" s="627"/>
      <c r="DDQ475" s="627"/>
      <c r="DDR475" s="627"/>
      <c r="DDS475" s="627"/>
      <c r="DDT475" s="627"/>
      <c r="DDU475" s="627"/>
      <c r="DDV475" s="627"/>
      <c r="DDW475" s="627"/>
      <c r="DDX475" s="627"/>
      <c r="DDY475" s="627"/>
      <c r="DDZ475" s="627"/>
      <c r="DEA475" s="627"/>
      <c r="DEB475" s="627"/>
      <c r="DEC475" s="627"/>
      <c r="DED475" s="627"/>
      <c r="DEE475" s="627"/>
      <c r="DEF475" s="627"/>
      <c r="DEG475" s="627"/>
      <c r="DEH475" s="627"/>
      <c r="DEI475" s="627"/>
      <c r="DEJ475" s="627"/>
      <c r="DEK475" s="627"/>
      <c r="DEL475" s="627"/>
      <c r="DEM475" s="627"/>
      <c r="DEN475" s="627"/>
      <c r="DEO475" s="627"/>
      <c r="DEP475" s="627"/>
      <c r="DEQ475" s="627"/>
      <c r="DER475" s="627"/>
      <c r="DES475" s="627"/>
      <c r="DET475" s="627"/>
      <c r="DEU475" s="627"/>
      <c r="DEV475" s="627"/>
      <c r="DEW475" s="627"/>
      <c r="DEX475" s="627"/>
      <c r="DEY475" s="627"/>
      <c r="DEZ475" s="627"/>
      <c r="DFA475" s="627"/>
      <c r="DFB475" s="627"/>
      <c r="DFC475" s="627"/>
      <c r="DFD475" s="627"/>
      <c r="DFE475" s="627"/>
      <c r="DFF475" s="627"/>
      <c r="DFG475" s="627"/>
      <c r="DFH475" s="627"/>
      <c r="DFI475" s="627"/>
      <c r="DFJ475" s="627"/>
      <c r="DFK475" s="627"/>
      <c r="DFL475" s="627"/>
      <c r="DFM475" s="627"/>
      <c r="DFN475" s="627"/>
      <c r="DFO475" s="627"/>
      <c r="DFP475" s="627"/>
      <c r="DFQ475" s="627"/>
      <c r="DFR475" s="627"/>
      <c r="DFS475" s="627"/>
      <c r="DFT475" s="627"/>
      <c r="DFU475" s="627"/>
      <c r="DFV475" s="627"/>
      <c r="DFW475" s="627"/>
      <c r="DFX475" s="627"/>
      <c r="DFY475" s="627"/>
      <c r="DFZ475" s="627"/>
      <c r="DGA475" s="627"/>
      <c r="DGB475" s="627"/>
      <c r="DGC475" s="627"/>
      <c r="DGD475" s="627"/>
      <c r="DGE475" s="627"/>
      <c r="DGF475" s="627"/>
      <c r="DGG475" s="627"/>
      <c r="DGH475" s="627"/>
      <c r="DGI475" s="627"/>
      <c r="DGJ475" s="627"/>
      <c r="DGK475" s="627"/>
      <c r="DGL475" s="627"/>
      <c r="DGM475" s="627"/>
      <c r="DGN475" s="627"/>
      <c r="DGO475" s="627"/>
      <c r="DGP475" s="627"/>
      <c r="DGQ475" s="627"/>
      <c r="DGR475" s="627"/>
      <c r="DGS475" s="627"/>
      <c r="DGT475" s="627"/>
      <c r="DGU475" s="627"/>
      <c r="DGV475" s="627"/>
      <c r="DGW475" s="627"/>
      <c r="DGX475" s="627"/>
      <c r="DGY475" s="627"/>
      <c r="DGZ475" s="627"/>
      <c r="DHA475" s="627"/>
      <c r="DHB475" s="627"/>
      <c r="DHC475" s="627"/>
      <c r="DHD475" s="627"/>
      <c r="DHE475" s="627"/>
      <c r="DHF475" s="627"/>
      <c r="DHG475" s="627"/>
      <c r="DHH475" s="627"/>
      <c r="DHI475" s="627"/>
      <c r="DHJ475" s="627"/>
      <c r="DHK475" s="627"/>
      <c r="DHL475" s="627"/>
      <c r="DHM475" s="627"/>
      <c r="DHN475" s="627"/>
      <c r="DHO475" s="627"/>
      <c r="DHP475" s="627"/>
      <c r="DHQ475" s="627"/>
      <c r="DHR475" s="627"/>
      <c r="DHS475" s="627"/>
      <c r="DHT475" s="627"/>
      <c r="DHU475" s="627"/>
      <c r="DHV475" s="627"/>
      <c r="DHW475" s="627"/>
      <c r="DHX475" s="627"/>
      <c r="DHY475" s="627"/>
      <c r="DHZ475" s="627"/>
      <c r="DIA475" s="627"/>
      <c r="DIB475" s="627"/>
      <c r="DIC475" s="627"/>
      <c r="DID475" s="627"/>
      <c r="DIE475" s="627"/>
      <c r="DIF475" s="627"/>
      <c r="DIG475" s="627"/>
      <c r="DIH475" s="627"/>
      <c r="DII475" s="627"/>
      <c r="DIJ475" s="627"/>
      <c r="DIK475" s="627"/>
      <c r="DIL475" s="627"/>
      <c r="DIM475" s="627"/>
      <c r="DIN475" s="627"/>
      <c r="DIO475" s="627"/>
      <c r="DIP475" s="627"/>
      <c r="DIQ475" s="627"/>
      <c r="DIR475" s="627"/>
      <c r="DIS475" s="627"/>
      <c r="DIT475" s="627"/>
      <c r="DIU475" s="627"/>
      <c r="DIV475" s="627"/>
      <c r="DIW475" s="627"/>
      <c r="DIX475" s="627"/>
      <c r="DIY475" s="627"/>
      <c r="DIZ475" s="627"/>
      <c r="DJA475" s="627"/>
      <c r="DJB475" s="627"/>
      <c r="DJC475" s="627"/>
      <c r="DJD475" s="627"/>
      <c r="DJE475" s="627"/>
      <c r="DJF475" s="627"/>
      <c r="DJG475" s="627"/>
      <c r="DJH475" s="627"/>
      <c r="DJI475" s="627"/>
      <c r="DJJ475" s="627"/>
      <c r="DJK475" s="627"/>
      <c r="DJL475" s="627"/>
      <c r="DJM475" s="627"/>
      <c r="DJN475" s="627"/>
      <c r="DJO475" s="627"/>
      <c r="DJP475" s="627"/>
      <c r="DJQ475" s="627"/>
      <c r="DJR475" s="627"/>
      <c r="DJS475" s="627"/>
      <c r="DJT475" s="627"/>
      <c r="DJU475" s="627"/>
      <c r="DJV475" s="627"/>
      <c r="DJW475" s="627"/>
      <c r="DJX475" s="627"/>
      <c r="DJY475" s="627"/>
      <c r="DJZ475" s="627"/>
      <c r="DKA475" s="627"/>
      <c r="DKB475" s="627"/>
      <c r="DKC475" s="627"/>
      <c r="DKD475" s="627"/>
      <c r="DKE475" s="627"/>
      <c r="DKF475" s="627"/>
      <c r="DKG475" s="627"/>
      <c r="DKH475" s="627"/>
      <c r="DKI475" s="627"/>
      <c r="DKJ475" s="627"/>
      <c r="DKK475" s="627"/>
      <c r="DKL475" s="627"/>
      <c r="DKM475" s="627"/>
      <c r="DKN475" s="627"/>
      <c r="DKO475" s="627"/>
      <c r="DKP475" s="627"/>
      <c r="DKQ475" s="627"/>
      <c r="DKR475" s="627"/>
      <c r="DKS475" s="627"/>
      <c r="DKT475" s="627"/>
      <c r="DKU475" s="627"/>
      <c r="DKV475" s="627"/>
      <c r="DKW475" s="627"/>
      <c r="DKX475" s="627"/>
      <c r="DKY475" s="627"/>
      <c r="DKZ475" s="627"/>
      <c r="DLA475" s="627"/>
      <c r="DLB475" s="627"/>
      <c r="DLC475" s="627"/>
      <c r="DLD475" s="627"/>
      <c r="DLE475" s="627"/>
      <c r="DLF475" s="627"/>
      <c r="DLG475" s="627"/>
      <c r="DLH475" s="627"/>
      <c r="DLI475" s="627"/>
      <c r="DLJ475" s="627"/>
      <c r="DLK475" s="627"/>
      <c r="DLL475" s="627"/>
      <c r="DLM475" s="627"/>
      <c r="DLN475" s="627"/>
      <c r="DLO475" s="627"/>
      <c r="DLP475" s="627"/>
      <c r="DLQ475" s="627"/>
      <c r="DLR475" s="627"/>
      <c r="DLS475" s="627"/>
      <c r="DLT475" s="627"/>
      <c r="DLU475" s="627"/>
      <c r="DLV475" s="627"/>
      <c r="DLW475" s="627"/>
      <c r="DLX475" s="627"/>
      <c r="DLY475" s="627"/>
      <c r="DLZ475" s="627"/>
      <c r="DMA475" s="627"/>
      <c r="DMB475" s="627"/>
      <c r="DMC475" s="627"/>
      <c r="DMD475" s="627"/>
      <c r="DME475" s="627"/>
      <c r="DMF475" s="627"/>
      <c r="DMG475" s="627"/>
      <c r="DMH475" s="627"/>
      <c r="DMI475" s="627"/>
      <c r="DMJ475" s="627"/>
      <c r="DMK475" s="627"/>
      <c r="DML475" s="627"/>
      <c r="DMM475" s="627"/>
      <c r="DMN475" s="627"/>
      <c r="DMO475" s="627"/>
      <c r="DMP475" s="627"/>
      <c r="DMQ475" s="627"/>
      <c r="DMR475" s="627"/>
      <c r="DMS475" s="627"/>
      <c r="DMT475" s="627"/>
      <c r="DMU475" s="627"/>
      <c r="DMV475" s="627"/>
      <c r="DMW475" s="627"/>
      <c r="DMX475" s="627"/>
      <c r="DMY475" s="627"/>
      <c r="DMZ475" s="627"/>
      <c r="DNA475" s="627"/>
      <c r="DNB475" s="627"/>
      <c r="DNC475" s="627"/>
      <c r="DND475" s="627"/>
      <c r="DNE475" s="627"/>
      <c r="DNF475" s="627"/>
      <c r="DNG475" s="627"/>
      <c r="DNH475" s="627"/>
      <c r="DNI475" s="627"/>
      <c r="DNJ475" s="627"/>
      <c r="DNK475" s="627"/>
      <c r="DNL475" s="627"/>
      <c r="DNM475" s="627"/>
      <c r="DNN475" s="627"/>
      <c r="DNO475" s="627"/>
      <c r="DNP475" s="627"/>
      <c r="DNQ475" s="627"/>
      <c r="DNR475" s="627"/>
      <c r="DNS475" s="627"/>
      <c r="DNT475" s="627"/>
      <c r="DNU475" s="627"/>
      <c r="DNV475" s="627"/>
      <c r="DNW475" s="627"/>
      <c r="DNX475" s="627"/>
      <c r="DNY475" s="627"/>
      <c r="DNZ475" s="627"/>
      <c r="DOA475" s="627"/>
      <c r="DOB475" s="627"/>
      <c r="DOC475" s="627"/>
      <c r="DOD475" s="627"/>
      <c r="DOE475" s="627"/>
      <c r="DOF475" s="627"/>
      <c r="DOG475" s="627"/>
      <c r="DOH475" s="627"/>
      <c r="DOI475" s="627"/>
      <c r="DOJ475" s="627"/>
      <c r="DOK475" s="627"/>
      <c r="DOL475" s="627"/>
      <c r="DOM475" s="627"/>
      <c r="DON475" s="627"/>
      <c r="DOO475" s="627"/>
      <c r="DOP475" s="627"/>
      <c r="DOQ475" s="627"/>
      <c r="DOR475" s="627"/>
      <c r="DOS475" s="627"/>
      <c r="DOT475" s="627"/>
      <c r="DOU475" s="627"/>
      <c r="DOV475" s="627"/>
      <c r="DOW475" s="627"/>
      <c r="DOX475" s="627"/>
      <c r="DOY475" s="627"/>
      <c r="DOZ475" s="627"/>
      <c r="DPA475" s="627"/>
      <c r="DPB475" s="627"/>
      <c r="DPC475" s="627"/>
      <c r="DPD475" s="627"/>
      <c r="DPE475" s="627"/>
      <c r="DPF475" s="627"/>
      <c r="DPG475" s="627"/>
      <c r="DPH475" s="627"/>
      <c r="DPI475" s="627"/>
      <c r="DPJ475" s="627"/>
      <c r="DPK475" s="627"/>
      <c r="DPL475" s="627"/>
      <c r="DPM475" s="627"/>
      <c r="DPN475" s="627"/>
      <c r="DPO475" s="627"/>
      <c r="DPP475" s="627"/>
      <c r="DPQ475" s="627"/>
      <c r="DPR475" s="627"/>
      <c r="DPS475" s="627"/>
      <c r="DPT475" s="627"/>
      <c r="DPU475" s="627"/>
      <c r="DPV475" s="627"/>
      <c r="DPW475" s="627"/>
      <c r="DPX475" s="627"/>
      <c r="DPY475" s="627"/>
      <c r="DPZ475" s="627"/>
      <c r="DQA475" s="627"/>
      <c r="DQB475" s="627"/>
      <c r="DQC475" s="627"/>
      <c r="DQD475" s="627"/>
      <c r="DQE475" s="627"/>
      <c r="DQF475" s="627"/>
      <c r="DQG475" s="627"/>
      <c r="DQH475" s="627"/>
      <c r="DQI475" s="627"/>
      <c r="DQJ475" s="627"/>
      <c r="DQK475" s="627"/>
      <c r="DQL475" s="627"/>
      <c r="DQM475" s="627"/>
      <c r="DQN475" s="627"/>
      <c r="DQO475" s="627"/>
      <c r="DQP475" s="627"/>
      <c r="DQQ475" s="627"/>
      <c r="DQR475" s="627"/>
      <c r="DQS475" s="627"/>
      <c r="DQT475" s="627"/>
      <c r="DQU475" s="627"/>
      <c r="DQV475" s="627"/>
      <c r="DQW475" s="627"/>
      <c r="DQX475" s="627"/>
      <c r="DQY475" s="627"/>
      <c r="DQZ475" s="627"/>
      <c r="DRA475" s="627"/>
      <c r="DRB475" s="627"/>
      <c r="DRC475" s="627"/>
      <c r="DRD475" s="627"/>
      <c r="DRE475" s="627"/>
      <c r="DRF475" s="627"/>
      <c r="DRG475" s="627"/>
      <c r="DRH475" s="627"/>
      <c r="DRI475" s="627"/>
      <c r="DRJ475" s="627"/>
      <c r="DRK475" s="627"/>
      <c r="DRL475" s="627"/>
      <c r="DRM475" s="627"/>
      <c r="DRN475" s="627"/>
      <c r="DRO475" s="627"/>
      <c r="DRP475" s="627"/>
      <c r="DRQ475" s="627"/>
      <c r="DRR475" s="627"/>
      <c r="DRS475" s="627"/>
      <c r="DRT475" s="627"/>
      <c r="DRU475" s="627"/>
      <c r="DRV475" s="627"/>
      <c r="DRW475" s="627"/>
      <c r="DRX475" s="627"/>
      <c r="DRY475" s="627"/>
      <c r="DRZ475" s="627"/>
      <c r="DSA475" s="627"/>
      <c r="DSB475" s="627"/>
      <c r="DSC475" s="627"/>
      <c r="DSD475" s="627"/>
      <c r="DSE475" s="627"/>
      <c r="DSF475" s="627"/>
      <c r="DSG475" s="627"/>
      <c r="DSH475" s="627"/>
      <c r="DSI475" s="627"/>
      <c r="DSJ475" s="627"/>
      <c r="DSK475" s="627"/>
      <c r="DSL475" s="627"/>
      <c r="DSM475" s="627"/>
      <c r="DSN475" s="627"/>
      <c r="DSO475" s="627"/>
      <c r="DSP475" s="627"/>
      <c r="DSQ475" s="627"/>
      <c r="DSR475" s="627"/>
      <c r="DSS475" s="627"/>
      <c r="DST475" s="627"/>
      <c r="DSU475" s="627"/>
      <c r="DSV475" s="627"/>
      <c r="DSW475" s="627"/>
      <c r="DSX475" s="627"/>
      <c r="DSY475" s="627"/>
      <c r="DSZ475" s="627"/>
      <c r="DTA475" s="627"/>
      <c r="DTB475" s="627"/>
      <c r="DTC475" s="627"/>
      <c r="DTD475" s="627"/>
      <c r="DTE475" s="627"/>
      <c r="DTF475" s="627"/>
      <c r="DTG475" s="627"/>
      <c r="DTH475" s="627"/>
      <c r="DTI475" s="627"/>
      <c r="DTJ475" s="627"/>
      <c r="DTK475" s="627"/>
      <c r="DTL475" s="627"/>
      <c r="DTM475" s="627"/>
      <c r="DTN475" s="627"/>
      <c r="DTO475" s="627"/>
      <c r="DTP475" s="627"/>
      <c r="DTQ475" s="627"/>
      <c r="DTR475" s="627"/>
      <c r="DTS475" s="627"/>
      <c r="DTT475" s="627"/>
      <c r="DTU475" s="627"/>
      <c r="DTV475" s="627"/>
      <c r="DTW475" s="627"/>
      <c r="DTX475" s="627"/>
      <c r="DTY475" s="627"/>
      <c r="DTZ475" s="627"/>
      <c r="DUA475" s="627"/>
      <c r="DUB475" s="627"/>
      <c r="DUC475" s="627"/>
      <c r="DUD475" s="627"/>
      <c r="DUE475" s="627"/>
      <c r="DUF475" s="627"/>
      <c r="DUG475" s="627"/>
      <c r="DUH475" s="627"/>
      <c r="DUI475" s="627"/>
      <c r="DUJ475" s="627"/>
      <c r="DUK475" s="627"/>
      <c r="DUL475" s="627"/>
      <c r="DUM475" s="627"/>
      <c r="DUN475" s="627"/>
      <c r="DUO475" s="627"/>
      <c r="DUP475" s="627"/>
      <c r="DUQ475" s="627"/>
      <c r="DUR475" s="627"/>
      <c r="DUS475" s="627"/>
      <c r="DUT475" s="627"/>
      <c r="DUU475" s="627"/>
      <c r="DUV475" s="627"/>
      <c r="DUW475" s="627"/>
      <c r="DUX475" s="627"/>
      <c r="DUY475" s="627"/>
      <c r="DUZ475" s="627"/>
      <c r="DVA475" s="627"/>
      <c r="DVB475" s="627"/>
      <c r="DVC475" s="627"/>
      <c r="DVD475" s="627"/>
      <c r="DVE475" s="627"/>
      <c r="DVF475" s="627"/>
      <c r="DVG475" s="627"/>
      <c r="DVH475" s="627"/>
      <c r="DVI475" s="627"/>
      <c r="DVJ475" s="627"/>
      <c r="DVK475" s="627"/>
      <c r="DVL475" s="627"/>
      <c r="DVM475" s="627"/>
      <c r="DVN475" s="627"/>
      <c r="DVO475" s="627"/>
      <c r="DVP475" s="627"/>
      <c r="DVQ475" s="627"/>
      <c r="DVR475" s="627"/>
      <c r="DVS475" s="627"/>
      <c r="DVT475" s="627"/>
      <c r="DVU475" s="627"/>
      <c r="DVV475" s="627"/>
      <c r="DVW475" s="627"/>
      <c r="DVX475" s="627"/>
      <c r="DVY475" s="627"/>
      <c r="DVZ475" s="627"/>
      <c r="DWA475" s="627"/>
      <c r="DWB475" s="627"/>
      <c r="DWC475" s="627"/>
      <c r="DWD475" s="627"/>
      <c r="DWE475" s="627"/>
      <c r="DWF475" s="627"/>
      <c r="DWG475" s="627"/>
      <c r="DWH475" s="627"/>
      <c r="DWI475" s="627"/>
      <c r="DWJ475" s="627"/>
      <c r="DWK475" s="627"/>
      <c r="DWL475" s="627"/>
      <c r="DWM475" s="627"/>
      <c r="DWN475" s="627"/>
      <c r="DWO475" s="627"/>
      <c r="DWP475" s="627"/>
      <c r="DWQ475" s="627"/>
      <c r="DWR475" s="627"/>
      <c r="DWS475" s="627"/>
      <c r="DWT475" s="627"/>
      <c r="DWU475" s="627"/>
      <c r="DWV475" s="627"/>
      <c r="DWW475" s="627"/>
      <c r="DWX475" s="627"/>
      <c r="DWY475" s="627"/>
      <c r="DWZ475" s="627"/>
      <c r="DXA475" s="627"/>
      <c r="DXB475" s="627"/>
      <c r="DXC475" s="627"/>
      <c r="DXD475" s="627"/>
      <c r="DXE475" s="627"/>
      <c r="DXF475" s="627"/>
      <c r="DXG475" s="627"/>
      <c r="DXH475" s="627"/>
      <c r="DXI475" s="627"/>
      <c r="DXJ475" s="627"/>
      <c r="DXK475" s="627"/>
      <c r="DXL475" s="627"/>
      <c r="DXM475" s="627"/>
      <c r="DXN475" s="627"/>
      <c r="DXO475" s="627"/>
      <c r="DXP475" s="627"/>
      <c r="DXQ475" s="627"/>
      <c r="DXR475" s="627"/>
      <c r="DXS475" s="627"/>
      <c r="DXT475" s="627"/>
      <c r="DXU475" s="627"/>
      <c r="DXV475" s="627"/>
      <c r="DXW475" s="627"/>
      <c r="DXX475" s="627"/>
      <c r="DXY475" s="627"/>
      <c r="DXZ475" s="627"/>
      <c r="DYA475" s="627"/>
      <c r="DYB475" s="627"/>
      <c r="DYC475" s="627"/>
      <c r="DYD475" s="627"/>
      <c r="DYE475" s="627"/>
      <c r="DYF475" s="627"/>
      <c r="DYG475" s="627"/>
      <c r="DYH475" s="627"/>
      <c r="DYI475" s="627"/>
      <c r="DYJ475" s="627"/>
      <c r="DYK475" s="627"/>
      <c r="DYL475" s="627"/>
      <c r="DYM475" s="627"/>
      <c r="DYN475" s="627"/>
      <c r="DYO475" s="627"/>
      <c r="DYP475" s="627"/>
      <c r="DYQ475" s="627"/>
      <c r="DYR475" s="627"/>
      <c r="DYS475" s="627"/>
      <c r="DYT475" s="627"/>
      <c r="DYU475" s="627"/>
      <c r="DYV475" s="627"/>
      <c r="DYW475" s="627"/>
      <c r="DYX475" s="627"/>
      <c r="DYY475" s="627"/>
      <c r="DYZ475" s="627"/>
      <c r="DZA475" s="627"/>
      <c r="DZB475" s="627"/>
      <c r="DZC475" s="627"/>
      <c r="DZD475" s="627"/>
      <c r="DZE475" s="627"/>
      <c r="DZF475" s="627"/>
      <c r="DZG475" s="627"/>
      <c r="DZH475" s="627"/>
      <c r="DZI475" s="627"/>
      <c r="DZJ475" s="627"/>
      <c r="DZK475" s="627"/>
      <c r="DZL475" s="627"/>
      <c r="DZM475" s="627"/>
      <c r="DZN475" s="627"/>
      <c r="DZO475" s="627"/>
      <c r="DZP475" s="627"/>
      <c r="DZQ475" s="627"/>
      <c r="DZR475" s="627"/>
      <c r="DZS475" s="627"/>
      <c r="DZT475" s="627"/>
      <c r="DZU475" s="627"/>
      <c r="DZV475" s="627"/>
      <c r="DZW475" s="627"/>
      <c r="DZX475" s="627"/>
      <c r="DZY475" s="627"/>
      <c r="DZZ475" s="627"/>
      <c r="EAA475" s="627"/>
      <c r="EAB475" s="627"/>
      <c r="EAC475" s="627"/>
      <c r="EAD475" s="627"/>
      <c r="EAE475" s="627"/>
      <c r="EAF475" s="627"/>
      <c r="EAG475" s="627"/>
      <c r="EAH475" s="627"/>
      <c r="EAI475" s="627"/>
      <c r="EAJ475" s="627"/>
      <c r="EAK475" s="627"/>
      <c r="EAL475" s="627"/>
      <c r="EAM475" s="627"/>
      <c r="EAN475" s="627"/>
      <c r="EAO475" s="627"/>
      <c r="EAP475" s="627"/>
      <c r="EAQ475" s="627"/>
      <c r="EAR475" s="627"/>
      <c r="EAS475" s="627"/>
      <c r="EAT475" s="627"/>
      <c r="EAU475" s="627"/>
      <c r="EAV475" s="627"/>
      <c r="EAW475" s="627"/>
      <c r="EAX475" s="627"/>
      <c r="EAY475" s="627"/>
      <c r="EAZ475" s="627"/>
      <c r="EBA475" s="627"/>
      <c r="EBB475" s="627"/>
      <c r="EBC475" s="627"/>
      <c r="EBD475" s="627"/>
      <c r="EBE475" s="627"/>
      <c r="EBF475" s="627"/>
      <c r="EBG475" s="627"/>
      <c r="EBH475" s="627"/>
      <c r="EBI475" s="627"/>
      <c r="EBJ475" s="627"/>
      <c r="EBK475" s="627"/>
      <c r="EBL475" s="627"/>
      <c r="EBM475" s="627"/>
      <c r="EBN475" s="627"/>
      <c r="EBO475" s="627"/>
      <c r="EBP475" s="627"/>
      <c r="EBQ475" s="627"/>
      <c r="EBR475" s="627"/>
      <c r="EBS475" s="627"/>
      <c r="EBT475" s="627"/>
      <c r="EBU475" s="627"/>
      <c r="EBV475" s="627"/>
      <c r="EBW475" s="627"/>
      <c r="EBX475" s="627"/>
      <c r="EBY475" s="627"/>
      <c r="EBZ475" s="627"/>
      <c r="ECA475" s="627"/>
      <c r="ECB475" s="627"/>
      <c r="ECC475" s="627"/>
      <c r="ECD475" s="627"/>
      <c r="ECE475" s="627"/>
      <c r="ECF475" s="627"/>
      <c r="ECG475" s="627"/>
      <c r="ECH475" s="627"/>
      <c r="ECI475" s="627"/>
      <c r="ECJ475" s="627"/>
      <c r="ECK475" s="627"/>
      <c r="ECL475" s="627"/>
      <c r="ECM475" s="627"/>
      <c r="ECN475" s="627"/>
      <c r="ECO475" s="627"/>
      <c r="ECP475" s="627"/>
      <c r="ECQ475" s="627"/>
      <c r="ECR475" s="627"/>
      <c r="ECS475" s="627"/>
      <c r="ECT475" s="627"/>
      <c r="ECU475" s="627"/>
      <c r="ECV475" s="627"/>
      <c r="ECW475" s="627"/>
      <c r="ECX475" s="627"/>
      <c r="ECY475" s="627"/>
      <c r="ECZ475" s="627"/>
      <c r="EDA475" s="627"/>
      <c r="EDB475" s="627"/>
      <c r="EDC475" s="627"/>
      <c r="EDD475" s="627"/>
      <c r="EDE475" s="627"/>
      <c r="EDF475" s="627"/>
      <c r="EDG475" s="627"/>
      <c r="EDH475" s="627"/>
      <c r="EDI475" s="627"/>
      <c r="EDJ475" s="627"/>
      <c r="EDK475" s="627"/>
      <c r="EDL475" s="627"/>
      <c r="EDM475" s="627"/>
      <c r="EDN475" s="627"/>
      <c r="EDO475" s="627"/>
      <c r="EDP475" s="627"/>
      <c r="EDQ475" s="627"/>
      <c r="EDR475" s="627"/>
      <c r="EDS475" s="627"/>
      <c r="EDT475" s="627"/>
      <c r="EDU475" s="627"/>
      <c r="EDV475" s="627"/>
      <c r="EDW475" s="627"/>
      <c r="EDX475" s="627"/>
      <c r="EDY475" s="627"/>
      <c r="EDZ475" s="627"/>
      <c r="EEA475" s="627"/>
      <c r="EEB475" s="627"/>
      <c r="EEC475" s="627"/>
      <c r="EED475" s="627"/>
      <c r="EEE475" s="627"/>
      <c r="EEF475" s="627"/>
      <c r="EEG475" s="627"/>
      <c r="EEH475" s="627"/>
      <c r="EEI475" s="627"/>
      <c r="EEJ475" s="627"/>
      <c r="EEK475" s="627"/>
      <c r="EEL475" s="627"/>
      <c r="EEM475" s="627"/>
      <c r="EEN475" s="627"/>
      <c r="EEO475" s="627"/>
      <c r="EEP475" s="627"/>
      <c r="EEQ475" s="627"/>
      <c r="EER475" s="627"/>
      <c r="EES475" s="627"/>
      <c r="EET475" s="627"/>
      <c r="EEU475" s="627"/>
      <c r="EEV475" s="627"/>
      <c r="EEW475" s="627"/>
      <c r="EEX475" s="627"/>
      <c r="EEY475" s="627"/>
      <c r="EEZ475" s="627"/>
      <c r="EFA475" s="627"/>
      <c r="EFB475" s="627"/>
      <c r="EFC475" s="627"/>
      <c r="EFD475" s="627"/>
      <c r="EFE475" s="627"/>
      <c r="EFF475" s="627"/>
      <c r="EFG475" s="627"/>
      <c r="EFH475" s="627"/>
      <c r="EFI475" s="627"/>
      <c r="EFJ475" s="627"/>
      <c r="EFK475" s="627"/>
      <c r="EFL475" s="627"/>
      <c r="EFM475" s="627"/>
      <c r="EFN475" s="627"/>
      <c r="EFO475" s="627"/>
      <c r="EFP475" s="627"/>
      <c r="EFQ475" s="627"/>
      <c r="EFR475" s="627"/>
      <c r="EFS475" s="627"/>
      <c r="EFT475" s="627"/>
      <c r="EFU475" s="627"/>
      <c r="EFV475" s="627"/>
      <c r="EFW475" s="627"/>
      <c r="EFX475" s="627"/>
      <c r="EFY475" s="627"/>
      <c r="EFZ475" s="627"/>
      <c r="EGA475" s="627"/>
      <c r="EGB475" s="627"/>
      <c r="EGC475" s="627"/>
      <c r="EGD475" s="627"/>
      <c r="EGE475" s="627"/>
      <c r="EGF475" s="627"/>
      <c r="EGG475" s="627"/>
      <c r="EGH475" s="627"/>
      <c r="EGI475" s="627"/>
      <c r="EGJ475" s="627"/>
      <c r="EGK475" s="627"/>
      <c r="EGL475" s="627"/>
      <c r="EGM475" s="627"/>
      <c r="EGN475" s="627"/>
      <c r="EGO475" s="627"/>
      <c r="EGP475" s="627"/>
      <c r="EGQ475" s="627"/>
      <c r="EGR475" s="627"/>
      <c r="EGS475" s="627"/>
      <c r="EGT475" s="627"/>
      <c r="EGU475" s="627"/>
      <c r="EGV475" s="627"/>
      <c r="EGW475" s="627"/>
      <c r="EGX475" s="627"/>
      <c r="EGY475" s="627"/>
      <c r="EGZ475" s="627"/>
      <c r="EHA475" s="627"/>
      <c r="EHB475" s="627"/>
      <c r="EHC475" s="627"/>
      <c r="EHD475" s="627"/>
      <c r="EHE475" s="627"/>
      <c r="EHF475" s="627"/>
      <c r="EHG475" s="627"/>
      <c r="EHH475" s="627"/>
      <c r="EHI475" s="627"/>
      <c r="EHJ475" s="627"/>
      <c r="EHK475" s="627"/>
      <c r="EHL475" s="627"/>
      <c r="EHM475" s="627"/>
      <c r="EHN475" s="627"/>
      <c r="EHO475" s="627"/>
      <c r="EHP475" s="627"/>
      <c r="EHQ475" s="627"/>
      <c r="EHR475" s="627"/>
      <c r="EHS475" s="627"/>
      <c r="EHT475" s="627"/>
      <c r="EHU475" s="627"/>
      <c r="EHV475" s="627"/>
      <c r="EHW475" s="627"/>
      <c r="EHX475" s="627"/>
      <c r="EHY475" s="627"/>
      <c r="EHZ475" s="627"/>
      <c r="EIA475" s="627"/>
      <c r="EIB475" s="627"/>
      <c r="EIC475" s="627"/>
      <c r="EID475" s="627"/>
      <c r="EIE475" s="627"/>
      <c r="EIF475" s="627"/>
      <c r="EIG475" s="627"/>
      <c r="EIH475" s="627"/>
      <c r="EII475" s="627"/>
      <c r="EIJ475" s="627"/>
      <c r="EIK475" s="627"/>
      <c r="EIL475" s="627"/>
      <c r="EIM475" s="627"/>
      <c r="EIN475" s="627"/>
      <c r="EIO475" s="627"/>
      <c r="EIP475" s="627"/>
      <c r="EIQ475" s="627"/>
      <c r="EIR475" s="627"/>
      <c r="EIS475" s="627"/>
      <c r="EIT475" s="627"/>
      <c r="EIU475" s="627"/>
      <c r="EIV475" s="627"/>
      <c r="EIW475" s="627"/>
      <c r="EIX475" s="627"/>
      <c r="EIY475" s="627"/>
      <c r="EIZ475" s="627"/>
      <c r="EJA475" s="627"/>
      <c r="EJB475" s="627"/>
      <c r="EJC475" s="627"/>
      <c r="EJD475" s="627"/>
      <c r="EJE475" s="627"/>
      <c r="EJF475" s="627"/>
      <c r="EJG475" s="627"/>
      <c r="EJH475" s="627"/>
      <c r="EJI475" s="627"/>
      <c r="EJJ475" s="627"/>
      <c r="EJK475" s="627"/>
      <c r="EJL475" s="627"/>
      <c r="EJM475" s="627"/>
      <c r="EJN475" s="627"/>
      <c r="EJO475" s="627"/>
      <c r="EJP475" s="627"/>
      <c r="EJQ475" s="627"/>
      <c r="EJR475" s="627"/>
      <c r="EJS475" s="627"/>
      <c r="EJT475" s="627"/>
      <c r="EJU475" s="627"/>
      <c r="EJV475" s="627"/>
      <c r="EJW475" s="627"/>
      <c r="EJX475" s="627"/>
      <c r="EJY475" s="627"/>
      <c r="EJZ475" s="627"/>
      <c r="EKA475" s="627"/>
      <c r="EKB475" s="627"/>
      <c r="EKC475" s="627"/>
      <c r="EKD475" s="627"/>
      <c r="EKE475" s="627"/>
      <c r="EKF475" s="627"/>
      <c r="EKG475" s="627"/>
      <c r="EKH475" s="627"/>
      <c r="EKI475" s="627"/>
      <c r="EKJ475" s="627"/>
      <c r="EKK475" s="627"/>
      <c r="EKL475" s="627"/>
      <c r="EKM475" s="627"/>
      <c r="EKN475" s="627"/>
      <c r="EKO475" s="627"/>
      <c r="EKP475" s="627"/>
      <c r="EKQ475" s="627"/>
      <c r="EKR475" s="627"/>
      <c r="EKS475" s="627"/>
      <c r="EKT475" s="627"/>
      <c r="EKU475" s="627"/>
      <c r="EKV475" s="627"/>
      <c r="EKW475" s="627"/>
      <c r="EKX475" s="627"/>
      <c r="EKY475" s="627"/>
      <c r="EKZ475" s="627"/>
      <c r="ELA475" s="627"/>
      <c r="ELB475" s="627"/>
      <c r="ELC475" s="627"/>
      <c r="ELD475" s="627"/>
      <c r="ELE475" s="627"/>
      <c r="ELF475" s="627"/>
      <c r="ELG475" s="627"/>
      <c r="ELH475" s="627"/>
      <c r="ELI475" s="627"/>
      <c r="ELJ475" s="627"/>
      <c r="ELK475" s="627"/>
      <c r="ELL475" s="627"/>
      <c r="ELM475" s="627"/>
      <c r="ELN475" s="627"/>
      <c r="ELO475" s="627"/>
      <c r="ELP475" s="627"/>
      <c r="ELQ475" s="627"/>
      <c r="ELR475" s="627"/>
      <c r="ELS475" s="627"/>
      <c r="ELT475" s="627"/>
      <c r="ELU475" s="627"/>
      <c r="ELV475" s="627"/>
      <c r="ELW475" s="627"/>
      <c r="ELX475" s="627"/>
      <c r="ELY475" s="627"/>
      <c r="ELZ475" s="627"/>
      <c r="EMA475" s="627"/>
      <c r="EMB475" s="627"/>
      <c r="EMC475" s="627"/>
      <c r="EMD475" s="627"/>
      <c r="EME475" s="627"/>
      <c r="EMF475" s="627"/>
      <c r="EMG475" s="627"/>
      <c r="EMH475" s="627"/>
      <c r="EMI475" s="627"/>
      <c r="EMJ475" s="627"/>
      <c r="EMK475" s="627"/>
      <c r="EML475" s="627"/>
      <c r="EMM475" s="627"/>
      <c r="EMN475" s="627"/>
      <c r="EMO475" s="627"/>
      <c r="EMP475" s="627"/>
      <c r="EMQ475" s="627"/>
      <c r="EMR475" s="627"/>
      <c r="EMS475" s="627"/>
      <c r="EMT475" s="627"/>
      <c r="EMU475" s="627"/>
      <c r="EMV475" s="627"/>
      <c r="EMW475" s="627"/>
      <c r="EMX475" s="627"/>
      <c r="EMY475" s="627"/>
      <c r="EMZ475" s="627"/>
      <c r="ENA475" s="627"/>
      <c r="ENB475" s="627"/>
      <c r="ENC475" s="627"/>
      <c r="END475" s="627"/>
      <c r="ENE475" s="627"/>
      <c r="ENF475" s="627"/>
      <c r="ENG475" s="627"/>
      <c r="ENH475" s="627"/>
      <c r="ENI475" s="627"/>
      <c r="ENJ475" s="627"/>
      <c r="ENK475" s="627"/>
      <c r="ENL475" s="627"/>
      <c r="ENM475" s="627"/>
      <c r="ENN475" s="627"/>
      <c r="ENO475" s="627"/>
      <c r="ENP475" s="627"/>
      <c r="ENQ475" s="627"/>
      <c r="ENR475" s="627"/>
      <c r="ENS475" s="627"/>
      <c r="ENT475" s="627"/>
      <c r="ENU475" s="627"/>
      <c r="ENV475" s="627"/>
      <c r="ENW475" s="627"/>
      <c r="ENX475" s="627"/>
      <c r="ENY475" s="627"/>
      <c r="ENZ475" s="627"/>
      <c r="EOA475" s="627"/>
      <c r="EOB475" s="627"/>
      <c r="EOC475" s="627"/>
      <c r="EOD475" s="627"/>
      <c r="EOE475" s="627"/>
      <c r="EOF475" s="627"/>
      <c r="EOG475" s="627"/>
      <c r="EOH475" s="627"/>
      <c r="EOI475" s="627"/>
      <c r="EOJ475" s="627"/>
      <c r="EOK475" s="627"/>
      <c r="EOL475" s="627"/>
      <c r="EOM475" s="627"/>
      <c r="EON475" s="627"/>
      <c r="EOO475" s="627"/>
      <c r="EOP475" s="627"/>
      <c r="EOQ475" s="627"/>
      <c r="EOR475" s="627"/>
      <c r="EOS475" s="627"/>
      <c r="EOT475" s="627"/>
      <c r="EOU475" s="627"/>
      <c r="EOV475" s="627"/>
      <c r="EOW475" s="627"/>
      <c r="EOX475" s="627"/>
      <c r="EOY475" s="627"/>
      <c r="EOZ475" s="627"/>
      <c r="EPA475" s="627"/>
      <c r="EPB475" s="627"/>
      <c r="EPC475" s="627"/>
      <c r="EPD475" s="627"/>
      <c r="EPE475" s="627"/>
      <c r="EPF475" s="627"/>
      <c r="EPG475" s="627"/>
      <c r="EPH475" s="627"/>
      <c r="EPI475" s="627"/>
      <c r="EPJ475" s="627"/>
      <c r="EPK475" s="627"/>
      <c r="EPL475" s="627"/>
      <c r="EPM475" s="627"/>
      <c r="EPN475" s="627"/>
      <c r="EPO475" s="627"/>
      <c r="EPP475" s="627"/>
      <c r="EPQ475" s="627"/>
      <c r="EPR475" s="627"/>
      <c r="EPS475" s="627"/>
      <c r="EPT475" s="627"/>
      <c r="EPU475" s="627"/>
      <c r="EPV475" s="627"/>
      <c r="EPW475" s="627"/>
      <c r="EPX475" s="627"/>
      <c r="EPY475" s="627"/>
      <c r="EPZ475" s="627"/>
      <c r="EQA475" s="627"/>
      <c r="EQB475" s="627"/>
      <c r="EQC475" s="627"/>
      <c r="EQD475" s="627"/>
      <c r="EQE475" s="627"/>
      <c r="EQF475" s="627"/>
      <c r="EQG475" s="627"/>
      <c r="EQH475" s="627"/>
      <c r="EQI475" s="627"/>
      <c r="EQJ475" s="627"/>
      <c r="EQK475" s="627"/>
      <c r="EQL475" s="627"/>
      <c r="EQM475" s="627"/>
      <c r="EQN475" s="627"/>
      <c r="EQO475" s="627"/>
      <c r="EQP475" s="627"/>
      <c r="EQQ475" s="627"/>
      <c r="EQR475" s="627"/>
      <c r="EQS475" s="627"/>
      <c r="EQT475" s="627"/>
      <c r="EQU475" s="627"/>
      <c r="EQV475" s="627"/>
      <c r="EQW475" s="627"/>
      <c r="EQX475" s="627"/>
      <c r="EQY475" s="627"/>
      <c r="EQZ475" s="627"/>
      <c r="ERA475" s="627"/>
      <c r="ERB475" s="627"/>
      <c r="ERC475" s="627"/>
      <c r="ERD475" s="627"/>
      <c r="ERE475" s="627"/>
      <c r="ERF475" s="627"/>
      <c r="ERG475" s="627"/>
      <c r="ERH475" s="627"/>
      <c r="ERI475" s="627"/>
      <c r="ERJ475" s="627"/>
      <c r="ERK475" s="627"/>
      <c r="ERL475" s="627"/>
      <c r="ERM475" s="627"/>
      <c r="ERN475" s="627"/>
      <c r="ERO475" s="627"/>
      <c r="ERP475" s="627"/>
      <c r="ERQ475" s="627"/>
      <c r="ERR475" s="627"/>
      <c r="ERS475" s="627"/>
      <c r="ERT475" s="627"/>
      <c r="ERU475" s="627"/>
      <c r="ERV475" s="627"/>
      <c r="ERW475" s="627"/>
      <c r="ERX475" s="627"/>
      <c r="ERY475" s="627"/>
      <c r="ERZ475" s="627"/>
      <c r="ESA475" s="627"/>
      <c r="ESB475" s="627"/>
      <c r="ESC475" s="627"/>
      <c r="ESD475" s="627"/>
      <c r="ESE475" s="627"/>
      <c r="ESF475" s="627"/>
      <c r="ESG475" s="627"/>
      <c r="ESH475" s="627"/>
      <c r="ESI475" s="627"/>
      <c r="ESJ475" s="627"/>
      <c r="ESK475" s="627"/>
      <c r="ESL475" s="627"/>
      <c r="ESM475" s="627"/>
      <c r="ESN475" s="627"/>
      <c r="ESO475" s="627"/>
      <c r="ESP475" s="627"/>
      <c r="ESQ475" s="627"/>
      <c r="ESR475" s="627"/>
      <c r="ESS475" s="627"/>
      <c r="EST475" s="627"/>
      <c r="ESU475" s="627"/>
      <c r="ESV475" s="627"/>
      <c r="ESW475" s="627"/>
      <c r="ESX475" s="627"/>
      <c r="ESY475" s="627"/>
      <c r="ESZ475" s="627"/>
      <c r="ETA475" s="627"/>
      <c r="ETB475" s="627"/>
      <c r="ETC475" s="627"/>
      <c r="ETD475" s="627"/>
      <c r="ETE475" s="627"/>
      <c r="ETF475" s="627"/>
      <c r="ETG475" s="627"/>
      <c r="ETH475" s="627"/>
      <c r="ETI475" s="627"/>
      <c r="ETJ475" s="627"/>
      <c r="ETK475" s="627"/>
      <c r="ETL475" s="627"/>
      <c r="ETM475" s="627"/>
      <c r="ETN475" s="627"/>
      <c r="ETO475" s="627"/>
      <c r="ETP475" s="627"/>
      <c r="ETQ475" s="627"/>
      <c r="ETR475" s="627"/>
      <c r="ETS475" s="627"/>
      <c r="ETT475" s="627"/>
      <c r="ETU475" s="627"/>
      <c r="ETV475" s="627"/>
      <c r="ETW475" s="627"/>
      <c r="ETX475" s="627"/>
      <c r="ETY475" s="627"/>
      <c r="ETZ475" s="627"/>
      <c r="EUA475" s="627"/>
      <c r="EUB475" s="627"/>
      <c r="EUC475" s="627"/>
      <c r="EUD475" s="627"/>
      <c r="EUE475" s="627"/>
      <c r="EUF475" s="627"/>
      <c r="EUG475" s="627"/>
      <c r="EUH475" s="627"/>
      <c r="EUI475" s="627"/>
      <c r="EUJ475" s="627"/>
      <c r="EUK475" s="627"/>
      <c r="EUL475" s="627"/>
      <c r="EUM475" s="627"/>
      <c r="EUN475" s="627"/>
      <c r="EUO475" s="627"/>
      <c r="EUP475" s="627"/>
      <c r="EUQ475" s="627"/>
      <c r="EUR475" s="627"/>
      <c r="EUS475" s="627"/>
      <c r="EUT475" s="627"/>
      <c r="EUU475" s="627"/>
      <c r="EUV475" s="627"/>
      <c r="EUW475" s="627"/>
      <c r="EUX475" s="627"/>
      <c r="EUY475" s="627"/>
      <c r="EUZ475" s="627"/>
      <c r="EVA475" s="627"/>
      <c r="EVB475" s="627"/>
      <c r="EVC475" s="627"/>
      <c r="EVD475" s="627"/>
      <c r="EVE475" s="627"/>
      <c r="EVF475" s="627"/>
      <c r="EVG475" s="627"/>
      <c r="EVH475" s="627"/>
      <c r="EVI475" s="627"/>
      <c r="EVJ475" s="627"/>
      <c r="EVK475" s="627"/>
      <c r="EVL475" s="627"/>
      <c r="EVM475" s="627"/>
      <c r="EVN475" s="627"/>
      <c r="EVO475" s="627"/>
      <c r="EVP475" s="627"/>
      <c r="EVQ475" s="627"/>
      <c r="EVR475" s="627"/>
      <c r="EVS475" s="627"/>
      <c r="EVT475" s="627"/>
      <c r="EVU475" s="627"/>
      <c r="EVV475" s="627"/>
      <c r="EVW475" s="627"/>
      <c r="EVX475" s="627"/>
      <c r="EVY475" s="627"/>
      <c r="EVZ475" s="627"/>
      <c r="EWA475" s="627"/>
      <c r="EWB475" s="627"/>
      <c r="EWC475" s="627"/>
      <c r="EWD475" s="627"/>
      <c r="EWE475" s="627"/>
      <c r="EWF475" s="627"/>
      <c r="EWG475" s="627"/>
      <c r="EWH475" s="627"/>
      <c r="EWI475" s="627"/>
      <c r="EWJ475" s="627"/>
      <c r="EWK475" s="627"/>
      <c r="EWL475" s="627"/>
      <c r="EWM475" s="627"/>
      <c r="EWN475" s="627"/>
      <c r="EWO475" s="627"/>
      <c r="EWP475" s="627"/>
      <c r="EWQ475" s="627"/>
      <c r="EWR475" s="627"/>
      <c r="EWS475" s="627"/>
      <c r="EWT475" s="627"/>
      <c r="EWU475" s="627"/>
      <c r="EWV475" s="627"/>
      <c r="EWW475" s="627"/>
      <c r="EWX475" s="627"/>
      <c r="EWY475" s="627"/>
      <c r="EWZ475" s="627"/>
      <c r="EXA475" s="627"/>
      <c r="EXB475" s="627"/>
      <c r="EXC475" s="627"/>
      <c r="EXD475" s="627"/>
      <c r="EXE475" s="627"/>
      <c r="EXF475" s="627"/>
      <c r="EXG475" s="627"/>
      <c r="EXH475" s="627"/>
      <c r="EXI475" s="627"/>
      <c r="EXJ475" s="627"/>
      <c r="EXK475" s="627"/>
      <c r="EXL475" s="627"/>
      <c r="EXM475" s="627"/>
      <c r="EXN475" s="627"/>
      <c r="EXO475" s="627"/>
      <c r="EXP475" s="627"/>
      <c r="EXQ475" s="627"/>
      <c r="EXR475" s="627"/>
      <c r="EXS475" s="627"/>
      <c r="EXT475" s="627"/>
      <c r="EXU475" s="627"/>
      <c r="EXV475" s="627"/>
      <c r="EXW475" s="627"/>
      <c r="EXX475" s="627"/>
      <c r="EXY475" s="627"/>
      <c r="EXZ475" s="627"/>
      <c r="EYA475" s="627"/>
      <c r="EYB475" s="627"/>
      <c r="EYC475" s="627"/>
      <c r="EYD475" s="627"/>
      <c r="EYE475" s="627"/>
      <c r="EYF475" s="627"/>
      <c r="EYG475" s="627"/>
      <c r="EYH475" s="627"/>
      <c r="EYI475" s="627"/>
      <c r="EYJ475" s="627"/>
      <c r="EYK475" s="627"/>
      <c r="EYL475" s="627"/>
      <c r="EYM475" s="627"/>
      <c r="EYN475" s="627"/>
      <c r="EYO475" s="627"/>
      <c r="EYP475" s="627"/>
      <c r="EYQ475" s="627"/>
      <c r="EYR475" s="627"/>
      <c r="EYS475" s="627"/>
      <c r="EYT475" s="627"/>
      <c r="EYU475" s="627"/>
      <c r="EYV475" s="627"/>
      <c r="EYW475" s="627"/>
      <c r="EYX475" s="627"/>
      <c r="EYY475" s="627"/>
      <c r="EYZ475" s="627"/>
      <c r="EZA475" s="627"/>
      <c r="EZB475" s="627"/>
      <c r="EZC475" s="627"/>
      <c r="EZD475" s="627"/>
      <c r="EZE475" s="627"/>
      <c r="EZF475" s="627"/>
      <c r="EZG475" s="627"/>
      <c r="EZH475" s="627"/>
      <c r="EZI475" s="627"/>
      <c r="EZJ475" s="627"/>
      <c r="EZK475" s="627"/>
      <c r="EZL475" s="627"/>
      <c r="EZM475" s="627"/>
      <c r="EZN475" s="627"/>
      <c r="EZO475" s="627"/>
      <c r="EZP475" s="627"/>
      <c r="EZQ475" s="627"/>
      <c r="EZR475" s="627"/>
      <c r="EZS475" s="627"/>
      <c r="EZT475" s="627"/>
      <c r="EZU475" s="627"/>
      <c r="EZV475" s="627"/>
      <c r="EZW475" s="627"/>
      <c r="EZX475" s="627"/>
      <c r="EZY475" s="627"/>
      <c r="EZZ475" s="627"/>
      <c r="FAA475" s="627"/>
      <c r="FAB475" s="627"/>
      <c r="FAC475" s="627"/>
      <c r="FAD475" s="627"/>
      <c r="FAE475" s="627"/>
      <c r="FAF475" s="627"/>
      <c r="FAG475" s="627"/>
      <c r="FAH475" s="627"/>
      <c r="FAI475" s="627"/>
      <c r="FAJ475" s="627"/>
      <c r="FAK475" s="627"/>
      <c r="FAL475" s="627"/>
      <c r="FAM475" s="627"/>
      <c r="FAN475" s="627"/>
      <c r="FAO475" s="627"/>
      <c r="FAP475" s="627"/>
      <c r="FAQ475" s="627"/>
      <c r="FAR475" s="627"/>
      <c r="FAS475" s="627"/>
      <c r="FAT475" s="627"/>
      <c r="FAU475" s="627"/>
      <c r="FAV475" s="627"/>
      <c r="FAW475" s="627"/>
      <c r="FAX475" s="627"/>
      <c r="FAY475" s="627"/>
      <c r="FAZ475" s="627"/>
      <c r="FBA475" s="627"/>
      <c r="FBB475" s="627"/>
      <c r="FBC475" s="627"/>
      <c r="FBD475" s="627"/>
      <c r="FBE475" s="627"/>
      <c r="FBF475" s="627"/>
      <c r="FBG475" s="627"/>
      <c r="FBH475" s="627"/>
      <c r="FBI475" s="627"/>
      <c r="FBJ475" s="627"/>
      <c r="FBK475" s="627"/>
      <c r="FBL475" s="627"/>
      <c r="FBM475" s="627"/>
      <c r="FBN475" s="627"/>
      <c r="FBO475" s="627"/>
      <c r="FBP475" s="627"/>
      <c r="FBQ475" s="627"/>
      <c r="FBR475" s="627"/>
      <c r="FBS475" s="627"/>
      <c r="FBT475" s="627"/>
      <c r="FBU475" s="627"/>
      <c r="FBV475" s="627"/>
      <c r="FBW475" s="627"/>
      <c r="FBX475" s="627"/>
      <c r="FBY475" s="627"/>
      <c r="FBZ475" s="627"/>
      <c r="FCA475" s="627"/>
      <c r="FCB475" s="627"/>
      <c r="FCC475" s="627"/>
      <c r="FCD475" s="627"/>
      <c r="FCE475" s="627"/>
      <c r="FCF475" s="627"/>
      <c r="FCG475" s="627"/>
      <c r="FCH475" s="627"/>
      <c r="FCI475" s="627"/>
      <c r="FCJ475" s="627"/>
      <c r="FCK475" s="627"/>
      <c r="FCL475" s="627"/>
      <c r="FCM475" s="627"/>
      <c r="FCN475" s="627"/>
      <c r="FCO475" s="627"/>
      <c r="FCP475" s="627"/>
      <c r="FCQ475" s="627"/>
      <c r="FCR475" s="627"/>
      <c r="FCS475" s="627"/>
      <c r="FCT475" s="627"/>
      <c r="FCU475" s="627"/>
      <c r="FCV475" s="627"/>
      <c r="FCW475" s="627"/>
      <c r="FCX475" s="627"/>
      <c r="FCY475" s="627"/>
      <c r="FCZ475" s="627"/>
      <c r="FDA475" s="627"/>
      <c r="FDB475" s="627"/>
      <c r="FDC475" s="627"/>
      <c r="FDD475" s="627"/>
      <c r="FDE475" s="627"/>
      <c r="FDF475" s="627"/>
      <c r="FDG475" s="627"/>
      <c r="FDH475" s="627"/>
      <c r="FDI475" s="627"/>
      <c r="FDJ475" s="627"/>
      <c r="FDK475" s="627"/>
      <c r="FDL475" s="627"/>
      <c r="FDM475" s="627"/>
      <c r="FDN475" s="627"/>
      <c r="FDO475" s="627"/>
      <c r="FDP475" s="627"/>
      <c r="FDQ475" s="627"/>
      <c r="FDR475" s="627"/>
      <c r="FDS475" s="627"/>
      <c r="FDT475" s="627"/>
      <c r="FDU475" s="627"/>
      <c r="FDV475" s="627"/>
      <c r="FDW475" s="627"/>
      <c r="FDX475" s="627"/>
      <c r="FDY475" s="627"/>
      <c r="FDZ475" s="627"/>
      <c r="FEA475" s="627"/>
      <c r="FEB475" s="627"/>
      <c r="FEC475" s="627"/>
      <c r="FED475" s="627"/>
      <c r="FEE475" s="627"/>
      <c r="FEF475" s="627"/>
      <c r="FEG475" s="627"/>
      <c r="FEH475" s="627"/>
      <c r="FEI475" s="627"/>
      <c r="FEJ475" s="627"/>
      <c r="FEK475" s="627"/>
      <c r="FEL475" s="627"/>
      <c r="FEM475" s="627"/>
      <c r="FEN475" s="627"/>
      <c r="FEO475" s="627"/>
      <c r="FEP475" s="627"/>
      <c r="FEQ475" s="627"/>
      <c r="FER475" s="627"/>
      <c r="FES475" s="627"/>
      <c r="FET475" s="627"/>
      <c r="FEU475" s="627"/>
      <c r="FEV475" s="627"/>
      <c r="FEW475" s="627"/>
      <c r="FEX475" s="627"/>
      <c r="FEY475" s="627"/>
      <c r="FEZ475" s="627"/>
      <c r="FFA475" s="627"/>
      <c r="FFB475" s="627"/>
      <c r="FFC475" s="627"/>
      <c r="FFD475" s="627"/>
      <c r="FFE475" s="627"/>
      <c r="FFF475" s="627"/>
      <c r="FFG475" s="627"/>
      <c r="FFH475" s="627"/>
      <c r="FFI475" s="627"/>
      <c r="FFJ475" s="627"/>
      <c r="FFK475" s="627"/>
      <c r="FFL475" s="627"/>
      <c r="FFM475" s="627"/>
      <c r="FFN475" s="627"/>
      <c r="FFO475" s="627"/>
      <c r="FFP475" s="627"/>
      <c r="FFQ475" s="627"/>
      <c r="FFR475" s="627"/>
      <c r="FFS475" s="627"/>
      <c r="FFT475" s="627"/>
      <c r="FFU475" s="627"/>
      <c r="FFV475" s="627"/>
      <c r="FFW475" s="627"/>
      <c r="FFX475" s="627"/>
      <c r="FFY475" s="627"/>
      <c r="FFZ475" s="627"/>
      <c r="FGA475" s="627"/>
      <c r="FGB475" s="627"/>
      <c r="FGC475" s="627"/>
      <c r="FGD475" s="627"/>
      <c r="FGE475" s="627"/>
      <c r="FGF475" s="627"/>
      <c r="FGG475" s="627"/>
      <c r="FGH475" s="627"/>
      <c r="FGI475" s="627"/>
      <c r="FGJ475" s="627"/>
      <c r="FGK475" s="627"/>
      <c r="FGL475" s="627"/>
      <c r="FGM475" s="627"/>
      <c r="FGN475" s="627"/>
      <c r="FGO475" s="627"/>
      <c r="FGP475" s="627"/>
      <c r="FGQ475" s="627"/>
      <c r="FGR475" s="627"/>
      <c r="FGS475" s="627"/>
      <c r="FGT475" s="627"/>
      <c r="FGU475" s="627"/>
      <c r="FGV475" s="627"/>
      <c r="FGW475" s="627"/>
      <c r="FGX475" s="627"/>
      <c r="FGY475" s="627"/>
      <c r="FGZ475" s="627"/>
      <c r="FHA475" s="627"/>
      <c r="FHB475" s="627"/>
      <c r="FHC475" s="627"/>
      <c r="FHD475" s="627"/>
      <c r="FHE475" s="627"/>
      <c r="FHF475" s="627"/>
      <c r="FHG475" s="627"/>
      <c r="FHH475" s="627"/>
      <c r="FHI475" s="627"/>
      <c r="FHJ475" s="627"/>
      <c r="FHK475" s="627"/>
      <c r="FHL475" s="627"/>
      <c r="FHM475" s="627"/>
      <c r="FHN475" s="627"/>
      <c r="FHO475" s="627"/>
      <c r="FHP475" s="627"/>
      <c r="FHQ475" s="627"/>
      <c r="FHR475" s="627"/>
      <c r="FHS475" s="627"/>
      <c r="FHT475" s="627"/>
      <c r="FHU475" s="627"/>
      <c r="FHV475" s="627"/>
      <c r="FHW475" s="627"/>
      <c r="FHX475" s="627"/>
      <c r="FHY475" s="627"/>
      <c r="FHZ475" s="627"/>
      <c r="FIA475" s="627"/>
      <c r="FIB475" s="627"/>
      <c r="FIC475" s="627"/>
      <c r="FID475" s="627"/>
      <c r="FIE475" s="627"/>
      <c r="FIF475" s="627"/>
      <c r="FIG475" s="627"/>
      <c r="FIH475" s="627"/>
      <c r="FII475" s="627"/>
      <c r="FIJ475" s="627"/>
      <c r="FIK475" s="627"/>
      <c r="FIL475" s="627"/>
      <c r="FIM475" s="627"/>
      <c r="FIN475" s="627"/>
      <c r="FIO475" s="627"/>
      <c r="FIP475" s="627"/>
      <c r="FIQ475" s="627"/>
      <c r="FIR475" s="627"/>
      <c r="FIS475" s="627"/>
      <c r="FIT475" s="627"/>
      <c r="FIU475" s="627"/>
      <c r="FIV475" s="627"/>
      <c r="FIW475" s="627"/>
      <c r="FIX475" s="627"/>
      <c r="FIY475" s="627"/>
      <c r="FIZ475" s="627"/>
      <c r="FJA475" s="627"/>
      <c r="FJB475" s="627"/>
      <c r="FJC475" s="627"/>
      <c r="FJD475" s="627"/>
      <c r="FJE475" s="627"/>
      <c r="FJF475" s="627"/>
      <c r="FJG475" s="627"/>
      <c r="FJH475" s="627"/>
      <c r="FJI475" s="627"/>
      <c r="FJJ475" s="627"/>
      <c r="FJK475" s="627"/>
      <c r="FJL475" s="627"/>
      <c r="FJM475" s="627"/>
      <c r="FJN475" s="627"/>
      <c r="FJO475" s="627"/>
      <c r="FJP475" s="627"/>
      <c r="FJQ475" s="627"/>
      <c r="FJR475" s="627"/>
      <c r="FJS475" s="627"/>
      <c r="FJT475" s="627"/>
      <c r="FJU475" s="627"/>
      <c r="FJV475" s="627"/>
      <c r="FJW475" s="627"/>
      <c r="FJX475" s="627"/>
      <c r="FJY475" s="627"/>
      <c r="FJZ475" s="627"/>
      <c r="FKA475" s="627"/>
      <c r="FKB475" s="627"/>
      <c r="FKC475" s="627"/>
      <c r="FKD475" s="627"/>
      <c r="FKE475" s="627"/>
      <c r="FKF475" s="627"/>
      <c r="FKG475" s="627"/>
      <c r="FKH475" s="627"/>
      <c r="FKI475" s="627"/>
      <c r="FKJ475" s="627"/>
      <c r="FKK475" s="627"/>
      <c r="FKL475" s="627"/>
      <c r="FKM475" s="627"/>
      <c r="FKN475" s="627"/>
      <c r="FKO475" s="627"/>
      <c r="FKP475" s="627"/>
      <c r="FKQ475" s="627"/>
      <c r="FKR475" s="627"/>
      <c r="FKS475" s="627"/>
      <c r="FKT475" s="627"/>
      <c r="FKU475" s="627"/>
      <c r="FKV475" s="627"/>
      <c r="FKW475" s="627"/>
      <c r="FKX475" s="627"/>
      <c r="FKY475" s="627"/>
      <c r="FKZ475" s="627"/>
      <c r="FLA475" s="627"/>
      <c r="FLB475" s="627"/>
      <c r="FLC475" s="627"/>
      <c r="FLD475" s="627"/>
      <c r="FLE475" s="627"/>
      <c r="FLF475" s="627"/>
      <c r="FLG475" s="627"/>
      <c r="FLH475" s="627"/>
      <c r="FLI475" s="627"/>
      <c r="FLJ475" s="627"/>
      <c r="FLK475" s="627"/>
      <c r="FLL475" s="627"/>
      <c r="FLM475" s="627"/>
      <c r="FLN475" s="627"/>
      <c r="FLO475" s="627"/>
      <c r="FLP475" s="627"/>
      <c r="FLQ475" s="627"/>
      <c r="FLR475" s="627"/>
      <c r="FLS475" s="627"/>
      <c r="FLT475" s="627"/>
      <c r="FLU475" s="627"/>
      <c r="FLV475" s="627"/>
      <c r="FLW475" s="627"/>
      <c r="FLX475" s="627"/>
      <c r="FLY475" s="627"/>
      <c r="FLZ475" s="627"/>
      <c r="FMA475" s="627"/>
      <c r="FMB475" s="627"/>
      <c r="FMC475" s="627"/>
      <c r="FMD475" s="627"/>
      <c r="FME475" s="627"/>
      <c r="FMF475" s="627"/>
      <c r="FMG475" s="627"/>
      <c r="FMH475" s="627"/>
      <c r="FMI475" s="627"/>
      <c r="FMJ475" s="627"/>
      <c r="FMK475" s="627"/>
      <c r="FML475" s="627"/>
      <c r="FMM475" s="627"/>
      <c r="FMN475" s="627"/>
      <c r="FMO475" s="627"/>
      <c r="FMP475" s="627"/>
      <c r="FMQ475" s="627"/>
      <c r="FMR475" s="627"/>
      <c r="FMS475" s="627"/>
      <c r="FMT475" s="627"/>
      <c r="FMU475" s="627"/>
      <c r="FMV475" s="627"/>
      <c r="FMW475" s="627"/>
      <c r="FMX475" s="627"/>
      <c r="FMY475" s="627"/>
      <c r="FMZ475" s="627"/>
      <c r="FNA475" s="627"/>
      <c r="FNB475" s="627"/>
      <c r="FNC475" s="627"/>
      <c r="FND475" s="627"/>
      <c r="FNE475" s="627"/>
      <c r="FNF475" s="627"/>
      <c r="FNG475" s="627"/>
      <c r="FNH475" s="627"/>
      <c r="FNI475" s="627"/>
      <c r="FNJ475" s="627"/>
      <c r="FNK475" s="627"/>
      <c r="FNL475" s="627"/>
      <c r="FNM475" s="627"/>
      <c r="FNN475" s="627"/>
      <c r="FNO475" s="627"/>
      <c r="FNP475" s="627"/>
      <c r="FNQ475" s="627"/>
      <c r="FNR475" s="627"/>
      <c r="FNS475" s="627"/>
      <c r="FNT475" s="627"/>
      <c r="FNU475" s="627"/>
      <c r="FNV475" s="627"/>
      <c r="FNW475" s="627"/>
      <c r="FNX475" s="627"/>
      <c r="FNY475" s="627"/>
      <c r="FNZ475" s="627"/>
      <c r="FOA475" s="627"/>
      <c r="FOB475" s="627"/>
      <c r="FOC475" s="627"/>
      <c r="FOD475" s="627"/>
      <c r="FOE475" s="627"/>
      <c r="FOF475" s="627"/>
      <c r="FOG475" s="627"/>
      <c r="FOH475" s="627"/>
      <c r="FOI475" s="627"/>
      <c r="FOJ475" s="627"/>
      <c r="FOK475" s="627"/>
      <c r="FOL475" s="627"/>
      <c r="FOM475" s="627"/>
      <c r="FON475" s="627"/>
      <c r="FOO475" s="627"/>
      <c r="FOP475" s="627"/>
      <c r="FOQ475" s="627"/>
      <c r="FOR475" s="627"/>
      <c r="FOS475" s="627"/>
      <c r="FOT475" s="627"/>
      <c r="FOU475" s="627"/>
      <c r="FOV475" s="627"/>
      <c r="FOW475" s="627"/>
      <c r="FOX475" s="627"/>
      <c r="FOY475" s="627"/>
      <c r="FOZ475" s="627"/>
      <c r="FPA475" s="627"/>
      <c r="FPB475" s="627"/>
      <c r="FPC475" s="627"/>
      <c r="FPD475" s="627"/>
      <c r="FPE475" s="627"/>
      <c r="FPF475" s="627"/>
      <c r="FPG475" s="627"/>
      <c r="FPH475" s="627"/>
      <c r="FPI475" s="627"/>
      <c r="FPJ475" s="627"/>
      <c r="FPK475" s="627"/>
      <c r="FPL475" s="627"/>
      <c r="FPM475" s="627"/>
      <c r="FPN475" s="627"/>
      <c r="FPO475" s="627"/>
      <c r="FPP475" s="627"/>
      <c r="FPQ475" s="627"/>
      <c r="FPR475" s="627"/>
      <c r="FPS475" s="627"/>
      <c r="FPT475" s="627"/>
      <c r="FPU475" s="627"/>
      <c r="FPV475" s="627"/>
      <c r="FPW475" s="627"/>
      <c r="FPX475" s="627"/>
      <c r="FPY475" s="627"/>
      <c r="FPZ475" s="627"/>
      <c r="FQA475" s="627"/>
      <c r="FQB475" s="627"/>
      <c r="FQC475" s="627"/>
      <c r="FQD475" s="627"/>
      <c r="FQE475" s="627"/>
      <c r="FQF475" s="627"/>
      <c r="FQG475" s="627"/>
      <c r="FQH475" s="627"/>
      <c r="FQI475" s="627"/>
      <c r="FQJ475" s="627"/>
      <c r="FQK475" s="627"/>
      <c r="FQL475" s="627"/>
      <c r="FQM475" s="627"/>
      <c r="FQN475" s="627"/>
      <c r="FQO475" s="627"/>
      <c r="FQP475" s="627"/>
      <c r="FQQ475" s="627"/>
      <c r="FQR475" s="627"/>
      <c r="FQS475" s="627"/>
      <c r="FQT475" s="627"/>
      <c r="FQU475" s="627"/>
      <c r="FQV475" s="627"/>
      <c r="FQW475" s="627"/>
      <c r="FQX475" s="627"/>
      <c r="FQY475" s="627"/>
      <c r="FQZ475" s="627"/>
      <c r="FRA475" s="627"/>
      <c r="FRB475" s="627"/>
      <c r="FRC475" s="627"/>
      <c r="FRD475" s="627"/>
      <c r="FRE475" s="627"/>
      <c r="FRF475" s="627"/>
      <c r="FRG475" s="627"/>
      <c r="FRH475" s="627"/>
      <c r="FRI475" s="627"/>
      <c r="FRJ475" s="627"/>
      <c r="FRK475" s="627"/>
      <c r="FRL475" s="627"/>
      <c r="FRM475" s="627"/>
      <c r="FRN475" s="627"/>
      <c r="FRO475" s="627"/>
      <c r="FRP475" s="627"/>
      <c r="FRQ475" s="627"/>
      <c r="FRR475" s="627"/>
      <c r="FRS475" s="627"/>
      <c r="FRT475" s="627"/>
      <c r="FRU475" s="627"/>
      <c r="FRV475" s="627"/>
      <c r="FRW475" s="627"/>
      <c r="FRX475" s="627"/>
      <c r="FRY475" s="627"/>
      <c r="FRZ475" s="627"/>
      <c r="FSA475" s="627"/>
      <c r="FSB475" s="627"/>
      <c r="FSC475" s="627"/>
      <c r="FSD475" s="627"/>
      <c r="FSE475" s="627"/>
      <c r="FSF475" s="627"/>
      <c r="FSG475" s="627"/>
      <c r="FSH475" s="627"/>
      <c r="FSI475" s="627"/>
      <c r="FSJ475" s="627"/>
      <c r="FSK475" s="627"/>
      <c r="FSL475" s="627"/>
      <c r="FSM475" s="627"/>
      <c r="FSN475" s="627"/>
      <c r="FSO475" s="627"/>
      <c r="FSP475" s="627"/>
      <c r="FSQ475" s="627"/>
      <c r="FSR475" s="627"/>
      <c r="FSS475" s="627"/>
      <c r="FST475" s="627"/>
      <c r="FSU475" s="627"/>
      <c r="FSV475" s="627"/>
      <c r="FSW475" s="627"/>
      <c r="FSX475" s="627"/>
      <c r="FSY475" s="627"/>
      <c r="FSZ475" s="627"/>
      <c r="FTA475" s="627"/>
      <c r="FTB475" s="627"/>
      <c r="FTC475" s="627"/>
      <c r="FTD475" s="627"/>
      <c r="FTE475" s="627"/>
      <c r="FTF475" s="627"/>
      <c r="FTG475" s="627"/>
      <c r="FTH475" s="627"/>
      <c r="FTI475" s="627"/>
      <c r="FTJ475" s="627"/>
      <c r="FTK475" s="627"/>
      <c r="FTL475" s="627"/>
      <c r="FTM475" s="627"/>
      <c r="FTN475" s="627"/>
      <c r="FTO475" s="627"/>
      <c r="FTP475" s="627"/>
      <c r="FTQ475" s="627"/>
      <c r="FTR475" s="627"/>
      <c r="FTS475" s="627"/>
      <c r="FTT475" s="627"/>
      <c r="FTU475" s="627"/>
      <c r="FTV475" s="627"/>
      <c r="FTW475" s="627"/>
      <c r="FTX475" s="627"/>
      <c r="FTY475" s="627"/>
      <c r="FTZ475" s="627"/>
      <c r="FUA475" s="627"/>
      <c r="FUB475" s="627"/>
      <c r="FUC475" s="627"/>
      <c r="FUD475" s="627"/>
      <c r="FUE475" s="627"/>
      <c r="FUF475" s="627"/>
      <c r="FUG475" s="627"/>
      <c r="FUH475" s="627"/>
      <c r="FUI475" s="627"/>
      <c r="FUJ475" s="627"/>
      <c r="FUK475" s="627"/>
      <c r="FUL475" s="627"/>
      <c r="FUM475" s="627"/>
      <c r="FUN475" s="627"/>
      <c r="FUO475" s="627"/>
      <c r="FUP475" s="627"/>
      <c r="FUQ475" s="627"/>
      <c r="FUR475" s="627"/>
      <c r="FUS475" s="627"/>
      <c r="FUT475" s="627"/>
      <c r="FUU475" s="627"/>
      <c r="FUV475" s="627"/>
      <c r="FUW475" s="627"/>
      <c r="FUX475" s="627"/>
      <c r="FUY475" s="627"/>
      <c r="FUZ475" s="627"/>
      <c r="FVA475" s="627"/>
      <c r="FVB475" s="627"/>
      <c r="FVC475" s="627"/>
      <c r="FVD475" s="627"/>
      <c r="FVE475" s="627"/>
      <c r="FVF475" s="627"/>
      <c r="FVG475" s="627"/>
      <c r="FVH475" s="627"/>
      <c r="FVI475" s="627"/>
      <c r="FVJ475" s="627"/>
      <c r="FVK475" s="627"/>
      <c r="FVL475" s="627"/>
      <c r="FVM475" s="627"/>
      <c r="FVN475" s="627"/>
      <c r="FVO475" s="627"/>
      <c r="FVP475" s="627"/>
      <c r="FVQ475" s="627"/>
      <c r="FVR475" s="627"/>
      <c r="FVS475" s="627"/>
      <c r="FVT475" s="627"/>
      <c r="FVU475" s="627"/>
      <c r="FVV475" s="627"/>
      <c r="FVW475" s="627"/>
      <c r="FVX475" s="627"/>
      <c r="FVY475" s="627"/>
      <c r="FVZ475" s="627"/>
      <c r="FWA475" s="627"/>
      <c r="FWB475" s="627"/>
      <c r="FWC475" s="627"/>
      <c r="FWD475" s="627"/>
      <c r="FWE475" s="627"/>
      <c r="FWF475" s="627"/>
      <c r="FWG475" s="627"/>
      <c r="FWH475" s="627"/>
      <c r="FWI475" s="627"/>
      <c r="FWJ475" s="627"/>
      <c r="FWK475" s="627"/>
      <c r="FWL475" s="627"/>
      <c r="FWM475" s="627"/>
      <c r="FWN475" s="627"/>
      <c r="FWO475" s="627"/>
      <c r="FWP475" s="627"/>
      <c r="FWQ475" s="627"/>
      <c r="FWR475" s="627"/>
      <c r="FWS475" s="627"/>
      <c r="FWT475" s="627"/>
      <c r="FWU475" s="627"/>
      <c r="FWV475" s="627"/>
      <c r="FWW475" s="627"/>
      <c r="FWX475" s="627"/>
      <c r="FWY475" s="627"/>
      <c r="FWZ475" s="627"/>
      <c r="FXA475" s="627"/>
      <c r="FXB475" s="627"/>
      <c r="FXC475" s="627"/>
      <c r="FXD475" s="627"/>
      <c r="FXE475" s="627"/>
      <c r="FXF475" s="627"/>
      <c r="FXG475" s="627"/>
      <c r="FXH475" s="627"/>
      <c r="FXI475" s="627"/>
      <c r="FXJ475" s="627"/>
      <c r="FXK475" s="627"/>
      <c r="FXL475" s="627"/>
      <c r="FXM475" s="627"/>
      <c r="FXN475" s="627"/>
      <c r="FXO475" s="627"/>
      <c r="FXP475" s="627"/>
      <c r="FXQ475" s="627"/>
      <c r="FXR475" s="627"/>
      <c r="FXS475" s="627"/>
      <c r="FXT475" s="627"/>
      <c r="FXU475" s="627"/>
      <c r="FXV475" s="627"/>
      <c r="FXW475" s="627"/>
      <c r="FXX475" s="627"/>
      <c r="FXY475" s="627"/>
      <c r="FXZ475" s="627"/>
      <c r="FYA475" s="627"/>
      <c r="FYB475" s="627"/>
      <c r="FYC475" s="627"/>
      <c r="FYD475" s="627"/>
      <c r="FYE475" s="627"/>
      <c r="FYF475" s="627"/>
      <c r="FYG475" s="627"/>
      <c r="FYH475" s="627"/>
      <c r="FYI475" s="627"/>
      <c r="FYJ475" s="627"/>
      <c r="FYK475" s="627"/>
      <c r="FYL475" s="627"/>
      <c r="FYM475" s="627"/>
      <c r="FYN475" s="627"/>
      <c r="FYO475" s="627"/>
      <c r="FYP475" s="627"/>
      <c r="FYQ475" s="627"/>
      <c r="FYR475" s="627"/>
      <c r="FYS475" s="627"/>
      <c r="FYT475" s="627"/>
      <c r="FYU475" s="627"/>
      <c r="FYV475" s="627"/>
      <c r="FYW475" s="627"/>
      <c r="FYX475" s="627"/>
      <c r="FYY475" s="627"/>
      <c r="FYZ475" s="627"/>
      <c r="FZA475" s="627"/>
      <c r="FZB475" s="627"/>
      <c r="FZC475" s="627"/>
      <c r="FZD475" s="627"/>
      <c r="FZE475" s="627"/>
      <c r="FZF475" s="627"/>
      <c r="FZG475" s="627"/>
      <c r="FZH475" s="627"/>
      <c r="FZI475" s="627"/>
      <c r="FZJ475" s="627"/>
      <c r="FZK475" s="627"/>
      <c r="FZL475" s="627"/>
      <c r="FZM475" s="627"/>
      <c r="FZN475" s="627"/>
      <c r="FZO475" s="627"/>
      <c r="FZP475" s="627"/>
      <c r="FZQ475" s="627"/>
      <c r="FZR475" s="627"/>
      <c r="FZS475" s="627"/>
      <c r="FZT475" s="627"/>
      <c r="FZU475" s="627"/>
      <c r="FZV475" s="627"/>
      <c r="FZW475" s="627"/>
      <c r="FZX475" s="627"/>
      <c r="FZY475" s="627"/>
      <c r="FZZ475" s="627"/>
      <c r="GAA475" s="627"/>
      <c r="GAB475" s="627"/>
      <c r="GAC475" s="627"/>
      <c r="GAD475" s="627"/>
      <c r="GAE475" s="627"/>
      <c r="GAF475" s="627"/>
      <c r="GAG475" s="627"/>
      <c r="GAH475" s="627"/>
      <c r="GAI475" s="627"/>
      <c r="GAJ475" s="627"/>
      <c r="GAK475" s="627"/>
      <c r="GAL475" s="627"/>
      <c r="GAM475" s="627"/>
      <c r="GAN475" s="627"/>
      <c r="GAO475" s="627"/>
      <c r="GAP475" s="627"/>
      <c r="GAQ475" s="627"/>
      <c r="GAR475" s="627"/>
      <c r="GAS475" s="627"/>
      <c r="GAT475" s="627"/>
      <c r="GAU475" s="627"/>
      <c r="GAV475" s="627"/>
      <c r="GAW475" s="627"/>
      <c r="GAX475" s="627"/>
      <c r="GAY475" s="627"/>
      <c r="GAZ475" s="627"/>
      <c r="GBA475" s="627"/>
      <c r="GBB475" s="627"/>
      <c r="GBC475" s="627"/>
      <c r="GBD475" s="627"/>
      <c r="GBE475" s="627"/>
      <c r="GBF475" s="627"/>
      <c r="GBG475" s="627"/>
      <c r="GBH475" s="627"/>
      <c r="GBI475" s="627"/>
      <c r="GBJ475" s="627"/>
      <c r="GBK475" s="627"/>
      <c r="GBL475" s="627"/>
      <c r="GBM475" s="627"/>
      <c r="GBN475" s="627"/>
      <c r="GBO475" s="627"/>
      <c r="GBP475" s="627"/>
      <c r="GBQ475" s="627"/>
      <c r="GBR475" s="627"/>
      <c r="GBS475" s="627"/>
      <c r="GBT475" s="627"/>
      <c r="GBU475" s="627"/>
      <c r="GBV475" s="627"/>
      <c r="GBW475" s="627"/>
      <c r="GBX475" s="627"/>
      <c r="GBY475" s="627"/>
      <c r="GBZ475" s="627"/>
      <c r="GCA475" s="627"/>
      <c r="GCB475" s="627"/>
      <c r="GCC475" s="627"/>
      <c r="GCD475" s="627"/>
      <c r="GCE475" s="627"/>
      <c r="GCF475" s="627"/>
      <c r="GCG475" s="627"/>
      <c r="GCH475" s="627"/>
      <c r="GCI475" s="627"/>
      <c r="GCJ475" s="627"/>
      <c r="GCK475" s="627"/>
      <c r="GCL475" s="627"/>
      <c r="GCM475" s="627"/>
      <c r="GCN475" s="627"/>
      <c r="GCO475" s="627"/>
      <c r="GCP475" s="627"/>
      <c r="GCQ475" s="627"/>
      <c r="GCR475" s="627"/>
      <c r="GCS475" s="627"/>
      <c r="GCT475" s="627"/>
      <c r="GCU475" s="627"/>
      <c r="GCV475" s="627"/>
      <c r="GCW475" s="627"/>
      <c r="GCX475" s="627"/>
      <c r="GCY475" s="627"/>
      <c r="GCZ475" s="627"/>
      <c r="GDA475" s="627"/>
      <c r="GDB475" s="627"/>
      <c r="GDC475" s="627"/>
      <c r="GDD475" s="627"/>
      <c r="GDE475" s="627"/>
      <c r="GDF475" s="627"/>
      <c r="GDG475" s="627"/>
      <c r="GDH475" s="627"/>
      <c r="GDI475" s="627"/>
      <c r="GDJ475" s="627"/>
      <c r="GDK475" s="627"/>
      <c r="GDL475" s="627"/>
      <c r="GDM475" s="627"/>
      <c r="GDN475" s="627"/>
      <c r="GDO475" s="627"/>
      <c r="GDP475" s="627"/>
      <c r="GDQ475" s="627"/>
      <c r="GDR475" s="627"/>
      <c r="GDS475" s="627"/>
      <c r="GDT475" s="627"/>
      <c r="GDU475" s="627"/>
      <c r="GDV475" s="627"/>
      <c r="GDW475" s="627"/>
      <c r="GDX475" s="627"/>
      <c r="GDY475" s="627"/>
      <c r="GDZ475" s="627"/>
      <c r="GEA475" s="627"/>
      <c r="GEB475" s="627"/>
      <c r="GEC475" s="627"/>
      <c r="GED475" s="627"/>
      <c r="GEE475" s="627"/>
      <c r="GEF475" s="627"/>
      <c r="GEG475" s="627"/>
      <c r="GEH475" s="627"/>
      <c r="GEI475" s="627"/>
      <c r="GEJ475" s="627"/>
      <c r="GEK475" s="627"/>
      <c r="GEL475" s="627"/>
      <c r="GEM475" s="627"/>
      <c r="GEN475" s="627"/>
      <c r="GEO475" s="627"/>
      <c r="GEP475" s="627"/>
      <c r="GEQ475" s="627"/>
      <c r="GER475" s="627"/>
      <c r="GES475" s="627"/>
      <c r="GET475" s="627"/>
      <c r="GEU475" s="627"/>
      <c r="GEV475" s="627"/>
      <c r="GEW475" s="627"/>
      <c r="GEX475" s="627"/>
      <c r="GEY475" s="627"/>
      <c r="GEZ475" s="627"/>
      <c r="GFA475" s="627"/>
      <c r="GFB475" s="627"/>
      <c r="GFC475" s="627"/>
      <c r="GFD475" s="627"/>
      <c r="GFE475" s="627"/>
      <c r="GFF475" s="627"/>
      <c r="GFG475" s="627"/>
      <c r="GFH475" s="627"/>
      <c r="GFI475" s="627"/>
      <c r="GFJ475" s="627"/>
      <c r="GFK475" s="627"/>
      <c r="GFL475" s="627"/>
      <c r="GFM475" s="627"/>
      <c r="GFN475" s="627"/>
      <c r="GFO475" s="627"/>
      <c r="GFP475" s="627"/>
      <c r="GFQ475" s="627"/>
      <c r="GFR475" s="627"/>
      <c r="GFS475" s="627"/>
      <c r="GFT475" s="627"/>
      <c r="GFU475" s="627"/>
      <c r="GFV475" s="627"/>
      <c r="GFW475" s="627"/>
      <c r="GFX475" s="627"/>
      <c r="GFY475" s="627"/>
      <c r="GFZ475" s="627"/>
      <c r="GGA475" s="627"/>
      <c r="GGB475" s="627"/>
      <c r="GGC475" s="627"/>
      <c r="GGD475" s="627"/>
      <c r="GGE475" s="627"/>
      <c r="GGF475" s="627"/>
      <c r="GGG475" s="627"/>
      <c r="GGH475" s="627"/>
      <c r="GGI475" s="627"/>
      <c r="GGJ475" s="627"/>
      <c r="GGK475" s="627"/>
      <c r="GGL475" s="627"/>
      <c r="GGM475" s="627"/>
      <c r="GGN475" s="627"/>
      <c r="GGO475" s="627"/>
      <c r="GGP475" s="627"/>
      <c r="GGQ475" s="627"/>
      <c r="GGR475" s="627"/>
      <c r="GGS475" s="627"/>
      <c r="GGT475" s="627"/>
      <c r="GGU475" s="627"/>
      <c r="GGV475" s="627"/>
      <c r="GGW475" s="627"/>
      <c r="GGX475" s="627"/>
      <c r="GGY475" s="627"/>
      <c r="GGZ475" s="627"/>
      <c r="GHA475" s="627"/>
      <c r="GHB475" s="627"/>
      <c r="GHC475" s="627"/>
      <c r="GHD475" s="627"/>
      <c r="GHE475" s="627"/>
      <c r="GHF475" s="627"/>
      <c r="GHG475" s="627"/>
      <c r="GHH475" s="627"/>
      <c r="GHI475" s="627"/>
      <c r="GHJ475" s="627"/>
      <c r="GHK475" s="627"/>
      <c r="GHL475" s="627"/>
      <c r="GHM475" s="627"/>
      <c r="GHN475" s="627"/>
      <c r="GHO475" s="627"/>
      <c r="GHP475" s="627"/>
      <c r="GHQ475" s="627"/>
      <c r="GHR475" s="627"/>
      <c r="GHS475" s="627"/>
      <c r="GHT475" s="627"/>
      <c r="GHU475" s="627"/>
      <c r="GHV475" s="627"/>
      <c r="GHW475" s="627"/>
      <c r="GHX475" s="627"/>
      <c r="GHY475" s="627"/>
      <c r="GHZ475" s="627"/>
      <c r="GIA475" s="627"/>
      <c r="GIB475" s="627"/>
      <c r="GIC475" s="627"/>
      <c r="GID475" s="627"/>
      <c r="GIE475" s="627"/>
      <c r="GIF475" s="627"/>
      <c r="GIG475" s="627"/>
      <c r="GIH475" s="627"/>
      <c r="GII475" s="627"/>
      <c r="GIJ475" s="627"/>
      <c r="GIK475" s="627"/>
      <c r="GIL475" s="627"/>
      <c r="GIM475" s="627"/>
      <c r="GIN475" s="627"/>
      <c r="GIO475" s="627"/>
      <c r="GIP475" s="627"/>
      <c r="GIQ475" s="627"/>
      <c r="GIR475" s="627"/>
      <c r="GIS475" s="627"/>
      <c r="GIT475" s="627"/>
      <c r="GIU475" s="627"/>
      <c r="GIV475" s="627"/>
      <c r="GIW475" s="627"/>
      <c r="GIX475" s="627"/>
      <c r="GIY475" s="627"/>
      <c r="GIZ475" s="627"/>
      <c r="GJA475" s="627"/>
      <c r="GJB475" s="627"/>
      <c r="GJC475" s="627"/>
      <c r="GJD475" s="627"/>
      <c r="GJE475" s="627"/>
      <c r="GJF475" s="627"/>
      <c r="GJG475" s="627"/>
      <c r="GJH475" s="627"/>
      <c r="GJI475" s="627"/>
      <c r="GJJ475" s="627"/>
      <c r="GJK475" s="627"/>
      <c r="GJL475" s="627"/>
      <c r="GJM475" s="627"/>
      <c r="GJN475" s="627"/>
      <c r="GJO475" s="627"/>
      <c r="GJP475" s="627"/>
      <c r="GJQ475" s="627"/>
      <c r="GJR475" s="627"/>
      <c r="GJS475" s="627"/>
      <c r="GJT475" s="627"/>
      <c r="GJU475" s="627"/>
      <c r="GJV475" s="627"/>
      <c r="GJW475" s="627"/>
      <c r="GJX475" s="627"/>
      <c r="GJY475" s="627"/>
      <c r="GJZ475" s="627"/>
      <c r="GKA475" s="627"/>
      <c r="GKB475" s="627"/>
      <c r="GKC475" s="627"/>
      <c r="GKD475" s="627"/>
      <c r="GKE475" s="627"/>
      <c r="GKF475" s="627"/>
      <c r="GKG475" s="627"/>
      <c r="GKH475" s="627"/>
      <c r="GKI475" s="627"/>
      <c r="GKJ475" s="627"/>
      <c r="GKK475" s="627"/>
      <c r="GKL475" s="627"/>
      <c r="GKM475" s="627"/>
      <c r="GKN475" s="627"/>
      <c r="GKO475" s="627"/>
      <c r="GKP475" s="627"/>
      <c r="GKQ475" s="627"/>
      <c r="GKR475" s="627"/>
      <c r="GKS475" s="627"/>
      <c r="GKT475" s="627"/>
      <c r="GKU475" s="627"/>
      <c r="GKV475" s="627"/>
      <c r="GKW475" s="627"/>
      <c r="GKX475" s="627"/>
      <c r="GKY475" s="627"/>
      <c r="GKZ475" s="627"/>
      <c r="GLA475" s="627"/>
      <c r="GLB475" s="627"/>
      <c r="GLC475" s="627"/>
      <c r="GLD475" s="627"/>
      <c r="GLE475" s="627"/>
      <c r="GLF475" s="627"/>
      <c r="GLG475" s="627"/>
      <c r="GLH475" s="627"/>
      <c r="GLI475" s="627"/>
      <c r="GLJ475" s="627"/>
      <c r="GLK475" s="627"/>
      <c r="GLL475" s="627"/>
      <c r="GLM475" s="627"/>
      <c r="GLN475" s="627"/>
      <c r="GLO475" s="627"/>
      <c r="GLP475" s="627"/>
      <c r="GLQ475" s="627"/>
      <c r="GLR475" s="627"/>
      <c r="GLS475" s="627"/>
      <c r="GLT475" s="627"/>
      <c r="GLU475" s="627"/>
      <c r="GLV475" s="627"/>
      <c r="GLW475" s="627"/>
      <c r="GLX475" s="627"/>
      <c r="GLY475" s="627"/>
      <c r="GLZ475" s="627"/>
      <c r="GMA475" s="627"/>
      <c r="GMB475" s="627"/>
      <c r="GMC475" s="627"/>
      <c r="GMD475" s="627"/>
      <c r="GME475" s="627"/>
      <c r="GMF475" s="627"/>
      <c r="GMG475" s="627"/>
      <c r="GMH475" s="627"/>
      <c r="GMI475" s="627"/>
      <c r="GMJ475" s="627"/>
      <c r="GMK475" s="627"/>
      <c r="GML475" s="627"/>
      <c r="GMM475" s="627"/>
      <c r="GMN475" s="627"/>
      <c r="GMO475" s="627"/>
      <c r="GMP475" s="627"/>
      <c r="GMQ475" s="627"/>
      <c r="GMR475" s="627"/>
      <c r="GMS475" s="627"/>
      <c r="GMT475" s="627"/>
      <c r="GMU475" s="627"/>
      <c r="GMV475" s="627"/>
      <c r="GMW475" s="627"/>
      <c r="GMX475" s="627"/>
      <c r="GMY475" s="627"/>
      <c r="GMZ475" s="627"/>
      <c r="GNA475" s="627"/>
      <c r="GNB475" s="627"/>
      <c r="GNC475" s="627"/>
      <c r="GND475" s="627"/>
      <c r="GNE475" s="627"/>
      <c r="GNF475" s="627"/>
      <c r="GNG475" s="627"/>
      <c r="GNH475" s="627"/>
      <c r="GNI475" s="627"/>
      <c r="GNJ475" s="627"/>
      <c r="GNK475" s="627"/>
      <c r="GNL475" s="627"/>
      <c r="GNM475" s="627"/>
      <c r="GNN475" s="627"/>
      <c r="GNO475" s="627"/>
      <c r="GNP475" s="627"/>
      <c r="GNQ475" s="627"/>
      <c r="GNR475" s="627"/>
      <c r="GNS475" s="627"/>
      <c r="GNT475" s="627"/>
      <c r="GNU475" s="627"/>
      <c r="GNV475" s="627"/>
      <c r="GNW475" s="627"/>
      <c r="GNX475" s="627"/>
      <c r="GNY475" s="627"/>
      <c r="GNZ475" s="627"/>
      <c r="GOA475" s="627"/>
      <c r="GOB475" s="627"/>
      <c r="GOC475" s="627"/>
      <c r="GOD475" s="627"/>
      <c r="GOE475" s="627"/>
      <c r="GOF475" s="627"/>
      <c r="GOG475" s="627"/>
      <c r="GOH475" s="627"/>
      <c r="GOI475" s="627"/>
      <c r="GOJ475" s="627"/>
      <c r="GOK475" s="627"/>
      <c r="GOL475" s="627"/>
      <c r="GOM475" s="627"/>
      <c r="GON475" s="627"/>
      <c r="GOO475" s="627"/>
      <c r="GOP475" s="627"/>
      <c r="GOQ475" s="627"/>
      <c r="GOR475" s="627"/>
      <c r="GOS475" s="627"/>
      <c r="GOT475" s="627"/>
      <c r="GOU475" s="627"/>
      <c r="GOV475" s="627"/>
      <c r="GOW475" s="627"/>
      <c r="GOX475" s="627"/>
      <c r="GOY475" s="627"/>
      <c r="GOZ475" s="627"/>
      <c r="GPA475" s="627"/>
      <c r="GPB475" s="627"/>
      <c r="GPC475" s="627"/>
      <c r="GPD475" s="627"/>
      <c r="GPE475" s="627"/>
      <c r="GPF475" s="627"/>
      <c r="GPG475" s="627"/>
      <c r="GPH475" s="627"/>
      <c r="GPI475" s="627"/>
      <c r="GPJ475" s="627"/>
      <c r="GPK475" s="627"/>
      <c r="GPL475" s="627"/>
      <c r="GPM475" s="627"/>
      <c r="GPN475" s="627"/>
      <c r="GPO475" s="627"/>
      <c r="GPP475" s="627"/>
      <c r="GPQ475" s="627"/>
      <c r="GPR475" s="627"/>
      <c r="GPS475" s="627"/>
      <c r="GPT475" s="627"/>
      <c r="GPU475" s="627"/>
      <c r="GPV475" s="627"/>
      <c r="GPW475" s="627"/>
      <c r="GPX475" s="627"/>
      <c r="GPY475" s="627"/>
      <c r="GPZ475" s="627"/>
      <c r="GQA475" s="627"/>
      <c r="GQB475" s="627"/>
      <c r="GQC475" s="627"/>
      <c r="GQD475" s="627"/>
      <c r="GQE475" s="627"/>
      <c r="GQF475" s="627"/>
      <c r="GQG475" s="627"/>
      <c r="GQH475" s="627"/>
      <c r="GQI475" s="627"/>
      <c r="GQJ475" s="627"/>
      <c r="GQK475" s="627"/>
      <c r="GQL475" s="627"/>
      <c r="GQM475" s="627"/>
      <c r="GQN475" s="627"/>
      <c r="GQO475" s="627"/>
      <c r="GQP475" s="627"/>
      <c r="GQQ475" s="627"/>
      <c r="GQR475" s="627"/>
      <c r="GQS475" s="627"/>
      <c r="GQT475" s="627"/>
      <c r="GQU475" s="627"/>
      <c r="GQV475" s="627"/>
      <c r="GQW475" s="627"/>
      <c r="GQX475" s="627"/>
      <c r="GQY475" s="627"/>
      <c r="GQZ475" s="627"/>
      <c r="GRA475" s="627"/>
      <c r="GRB475" s="627"/>
      <c r="GRC475" s="627"/>
      <c r="GRD475" s="627"/>
      <c r="GRE475" s="627"/>
      <c r="GRF475" s="627"/>
      <c r="GRG475" s="627"/>
      <c r="GRH475" s="627"/>
      <c r="GRI475" s="627"/>
      <c r="GRJ475" s="627"/>
      <c r="GRK475" s="627"/>
      <c r="GRL475" s="627"/>
      <c r="GRM475" s="627"/>
      <c r="GRN475" s="627"/>
      <c r="GRO475" s="627"/>
      <c r="GRP475" s="627"/>
      <c r="GRQ475" s="627"/>
      <c r="GRR475" s="627"/>
      <c r="GRS475" s="627"/>
      <c r="GRT475" s="627"/>
      <c r="GRU475" s="627"/>
      <c r="GRV475" s="627"/>
      <c r="GRW475" s="627"/>
      <c r="GRX475" s="627"/>
      <c r="GRY475" s="627"/>
      <c r="GRZ475" s="627"/>
      <c r="GSA475" s="627"/>
      <c r="GSB475" s="627"/>
      <c r="GSC475" s="627"/>
      <c r="GSD475" s="627"/>
      <c r="GSE475" s="627"/>
      <c r="GSF475" s="627"/>
      <c r="GSG475" s="627"/>
      <c r="GSH475" s="627"/>
      <c r="GSI475" s="627"/>
      <c r="GSJ475" s="627"/>
      <c r="GSK475" s="627"/>
      <c r="GSL475" s="627"/>
      <c r="GSM475" s="627"/>
      <c r="GSN475" s="627"/>
      <c r="GSO475" s="627"/>
      <c r="GSP475" s="627"/>
      <c r="GSQ475" s="627"/>
      <c r="GSR475" s="627"/>
      <c r="GSS475" s="627"/>
      <c r="GST475" s="627"/>
      <c r="GSU475" s="627"/>
      <c r="GSV475" s="627"/>
      <c r="GSW475" s="627"/>
      <c r="GSX475" s="627"/>
      <c r="GSY475" s="627"/>
      <c r="GSZ475" s="627"/>
      <c r="GTA475" s="627"/>
      <c r="GTB475" s="627"/>
      <c r="GTC475" s="627"/>
      <c r="GTD475" s="627"/>
      <c r="GTE475" s="627"/>
      <c r="GTF475" s="627"/>
      <c r="GTG475" s="627"/>
      <c r="GTH475" s="627"/>
      <c r="GTI475" s="627"/>
      <c r="GTJ475" s="627"/>
      <c r="GTK475" s="627"/>
      <c r="GTL475" s="627"/>
      <c r="GTM475" s="627"/>
      <c r="GTN475" s="627"/>
      <c r="GTO475" s="627"/>
      <c r="GTP475" s="627"/>
      <c r="GTQ475" s="627"/>
      <c r="GTR475" s="627"/>
      <c r="GTS475" s="627"/>
      <c r="GTT475" s="627"/>
      <c r="GTU475" s="627"/>
      <c r="GTV475" s="627"/>
      <c r="GTW475" s="627"/>
      <c r="GTX475" s="627"/>
      <c r="GTY475" s="627"/>
      <c r="GTZ475" s="627"/>
      <c r="GUA475" s="627"/>
      <c r="GUB475" s="627"/>
      <c r="GUC475" s="627"/>
      <c r="GUD475" s="627"/>
      <c r="GUE475" s="627"/>
      <c r="GUF475" s="627"/>
      <c r="GUG475" s="627"/>
      <c r="GUH475" s="627"/>
      <c r="GUI475" s="627"/>
      <c r="GUJ475" s="627"/>
      <c r="GUK475" s="627"/>
      <c r="GUL475" s="627"/>
      <c r="GUM475" s="627"/>
      <c r="GUN475" s="627"/>
      <c r="GUO475" s="627"/>
      <c r="GUP475" s="627"/>
      <c r="GUQ475" s="627"/>
      <c r="GUR475" s="627"/>
      <c r="GUS475" s="627"/>
      <c r="GUT475" s="627"/>
      <c r="GUU475" s="627"/>
      <c r="GUV475" s="627"/>
      <c r="GUW475" s="627"/>
      <c r="GUX475" s="627"/>
      <c r="GUY475" s="627"/>
      <c r="GUZ475" s="627"/>
      <c r="GVA475" s="627"/>
      <c r="GVB475" s="627"/>
      <c r="GVC475" s="627"/>
      <c r="GVD475" s="627"/>
      <c r="GVE475" s="627"/>
      <c r="GVF475" s="627"/>
      <c r="GVG475" s="627"/>
      <c r="GVH475" s="627"/>
      <c r="GVI475" s="627"/>
      <c r="GVJ475" s="627"/>
      <c r="GVK475" s="627"/>
      <c r="GVL475" s="627"/>
      <c r="GVM475" s="627"/>
      <c r="GVN475" s="627"/>
      <c r="GVO475" s="627"/>
      <c r="GVP475" s="627"/>
      <c r="GVQ475" s="627"/>
      <c r="GVR475" s="627"/>
      <c r="GVS475" s="627"/>
      <c r="GVT475" s="627"/>
      <c r="GVU475" s="627"/>
      <c r="GVV475" s="627"/>
      <c r="GVW475" s="627"/>
      <c r="GVX475" s="627"/>
      <c r="GVY475" s="627"/>
      <c r="GVZ475" s="627"/>
      <c r="GWA475" s="627"/>
      <c r="GWB475" s="627"/>
      <c r="GWC475" s="627"/>
      <c r="GWD475" s="627"/>
      <c r="GWE475" s="627"/>
      <c r="GWF475" s="627"/>
      <c r="GWG475" s="627"/>
      <c r="GWH475" s="627"/>
      <c r="GWI475" s="627"/>
      <c r="GWJ475" s="627"/>
      <c r="GWK475" s="627"/>
      <c r="GWL475" s="627"/>
      <c r="GWM475" s="627"/>
      <c r="GWN475" s="627"/>
      <c r="GWO475" s="627"/>
      <c r="GWP475" s="627"/>
      <c r="GWQ475" s="627"/>
      <c r="GWR475" s="627"/>
      <c r="GWS475" s="627"/>
      <c r="GWT475" s="627"/>
      <c r="GWU475" s="627"/>
      <c r="GWV475" s="627"/>
      <c r="GWW475" s="627"/>
      <c r="GWX475" s="627"/>
      <c r="GWY475" s="627"/>
      <c r="GWZ475" s="627"/>
      <c r="GXA475" s="627"/>
      <c r="GXB475" s="627"/>
      <c r="GXC475" s="627"/>
      <c r="GXD475" s="627"/>
      <c r="GXE475" s="627"/>
      <c r="GXF475" s="627"/>
      <c r="GXG475" s="627"/>
      <c r="GXH475" s="627"/>
      <c r="GXI475" s="627"/>
      <c r="GXJ475" s="627"/>
      <c r="GXK475" s="627"/>
      <c r="GXL475" s="627"/>
      <c r="GXM475" s="627"/>
      <c r="GXN475" s="627"/>
      <c r="GXO475" s="627"/>
      <c r="GXP475" s="627"/>
      <c r="GXQ475" s="627"/>
      <c r="GXR475" s="627"/>
      <c r="GXS475" s="627"/>
      <c r="GXT475" s="627"/>
      <c r="GXU475" s="627"/>
      <c r="GXV475" s="627"/>
      <c r="GXW475" s="627"/>
      <c r="GXX475" s="627"/>
      <c r="GXY475" s="627"/>
      <c r="GXZ475" s="627"/>
      <c r="GYA475" s="627"/>
      <c r="GYB475" s="627"/>
      <c r="GYC475" s="627"/>
      <c r="GYD475" s="627"/>
      <c r="GYE475" s="627"/>
      <c r="GYF475" s="627"/>
      <c r="GYG475" s="627"/>
      <c r="GYH475" s="627"/>
      <c r="GYI475" s="627"/>
      <c r="GYJ475" s="627"/>
      <c r="GYK475" s="627"/>
      <c r="GYL475" s="627"/>
      <c r="GYM475" s="627"/>
      <c r="GYN475" s="627"/>
      <c r="GYO475" s="627"/>
      <c r="GYP475" s="627"/>
      <c r="GYQ475" s="627"/>
      <c r="GYR475" s="627"/>
      <c r="GYS475" s="627"/>
      <c r="GYT475" s="627"/>
      <c r="GYU475" s="627"/>
      <c r="GYV475" s="627"/>
      <c r="GYW475" s="627"/>
      <c r="GYX475" s="627"/>
      <c r="GYY475" s="627"/>
      <c r="GYZ475" s="627"/>
      <c r="GZA475" s="627"/>
      <c r="GZB475" s="627"/>
      <c r="GZC475" s="627"/>
      <c r="GZD475" s="627"/>
      <c r="GZE475" s="627"/>
      <c r="GZF475" s="627"/>
      <c r="GZG475" s="627"/>
      <c r="GZH475" s="627"/>
      <c r="GZI475" s="627"/>
      <c r="GZJ475" s="627"/>
      <c r="GZK475" s="627"/>
      <c r="GZL475" s="627"/>
      <c r="GZM475" s="627"/>
      <c r="GZN475" s="627"/>
      <c r="GZO475" s="627"/>
      <c r="GZP475" s="627"/>
      <c r="GZQ475" s="627"/>
      <c r="GZR475" s="627"/>
      <c r="GZS475" s="627"/>
      <c r="GZT475" s="627"/>
      <c r="GZU475" s="627"/>
      <c r="GZV475" s="627"/>
      <c r="GZW475" s="627"/>
      <c r="GZX475" s="627"/>
      <c r="GZY475" s="627"/>
      <c r="GZZ475" s="627"/>
      <c r="HAA475" s="627"/>
      <c r="HAB475" s="627"/>
      <c r="HAC475" s="627"/>
      <c r="HAD475" s="627"/>
      <c r="HAE475" s="627"/>
      <c r="HAF475" s="627"/>
      <c r="HAG475" s="627"/>
      <c r="HAH475" s="627"/>
      <c r="HAI475" s="627"/>
      <c r="HAJ475" s="627"/>
      <c r="HAK475" s="627"/>
      <c r="HAL475" s="627"/>
      <c r="HAM475" s="627"/>
      <c r="HAN475" s="627"/>
      <c r="HAO475" s="627"/>
      <c r="HAP475" s="627"/>
      <c r="HAQ475" s="627"/>
      <c r="HAR475" s="627"/>
      <c r="HAS475" s="627"/>
      <c r="HAT475" s="627"/>
      <c r="HAU475" s="627"/>
      <c r="HAV475" s="627"/>
      <c r="HAW475" s="627"/>
      <c r="HAX475" s="627"/>
      <c r="HAY475" s="627"/>
      <c r="HAZ475" s="627"/>
      <c r="HBA475" s="627"/>
      <c r="HBB475" s="627"/>
      <c r="HBC475" s="627"/>
      <c r="HBD475" s="627"/>
      <c r="HBE475" s="627"/>
      <c r="HBF475" s="627"/>
      <c r="HBG475" s="627"/>
      <c r="HBH475" s="627"/>
      <c r="HBI475" s="627"/>
      <c r="HBJ475" s="627"/>
      <c r="HBK475" s="627"/>
      <c r="HBL475" s="627"/>
      <c r="HBM475" s="627"/>
      <c r="HBN475" s="627"/>
      <c r="HBO475" s="627"/>
      <c r="HBP475" s="627"/>
      <c r="HBQ475" s="627"/>
      <c r="HBR475" s="627"/>
      <c r="HBS475" s="627"/>
      <c r="HBT475" s="627"/>
      <c r="HBU475" s="627"/>
      <c r="HBV475" s="627"/>
      <c r="HBW475" s="627"/>
      <c r="HBX475" s="627"/>
      <c r="HBY475" s="627"/>
      <c r="HBZ475" s="627"/>
      <c r="HCA475" s="627"/>
      <c r="HCB475" s="627"/>
      <c r="HCC475" s="627"/>
      <c r="HCD475" s="627"/>
      <c r="HCE475" s="627"/>
      <c r="HCF475" s="627"/>
      <c r="HCG475" s="627"/>
      <c r="HCH475" s="627"/>
      <c r="HCI475" s="627"/>
      <c r="HCJ475" s="627"/>
      <c r="HCK475" s="627"/>
      <c r="HCL475" s="627"/>
      <c r="HCM475" s="627"/>
      <c r="HCN475" s="627"/>
      <c r="HCO475" s="627"/>
      <c r="HCP475" s="627"/>
      <c r="HCQ475" s="627"/>
      <c r="HCR475" s="627"/>
      <c r="HCS475" s="627"/>
      <c r="HCT475" s="627"/>
      <c r="HCU475" s="627"/>
      <c r="HCV475" s="627"/>
      <c r="HCW475" s="627"/>
      <c r="HCX475" s="627"/>
      <c r="HCY475" s="627"/>
      <c r="HCZ475" s="627"/>
      <c r="HDA475" s="627"/>
      <c r="HDB475" s="627"/>
      <c r="HDC475" s="627"/>
      <c r="HDD475" s="627"/>
      <c r="HDE475" s="627"/>
      <c r="HDF475" s="627"/>
      <c r="HDG475" s="627"/>
      <c r="HDH475" s="627"/>
      <c r="HDI475" s="627"/>
      <c r="HDJ475" s="627"/>
      <c r="HDK475" s="627"/>
      <c r="HDL475" s="627"/>
      <c r="HDM475" s="627"/>
      <c r="HDN475" s="627"/>
      <c r="HDO475" s="627"/>
      <c r="HDP475" s="627"/>
      <c r="HDQ475" s="627"/>
      <c r="HDR475" s="627"/>
      <c r="HDS475" s="627"/>
      <c r="HDT475" s="627"/>
      <c r="HDU475" s="627"/>
      <c r="HDV475" s="627"/>
      <c r="HDW475" s="627"/>
      <c r="HDX475" s="627"/>
      <c r="HDY475" s="627"/>
      <c r="HDZ475" s="627"/>
      <c r="HEA475" s="627"/>
      <c r="HEB475" s="627"/>
      <c r="HEC475" s="627"/>
      <c r="HED475" s="627"/>
      <c r="HEE475" s="627"/>
      <c r="HEF475" s="627"/>
      <c r="HEG475" s="627"/>
      <c r="HEH475" s="627"/>
      <c r="HEI475" s="627"/>
      <c r="HEJ475" s="627"/>
      <c r="HEK475" s="627"/>
      <c r="HEL475" s="627"/>
      <c r="HEM475" s="627"/>
      <c r="HEN475" s="627"/>
      <c r="HEO475" s="627"/>
      <c r="HEP475" s="627"/>
      <c r="HEQ475" s="627"/>
      <c r="HER475" s="627"/>
      <c r="HES475" s="627"/>
      <c r="HET475" s="627"/>
      <c r="HEU475" s="627"/>
      <c r="HEV475" s="627"/>
      <c r="HEW475" s="627"/>
      <c r="HEX475" s="627"/>
      <c r="HEY475" s="627"/>
      <c r="HEZ475" s="627"/>
      <c r="HFA475" s="627"/>
      <c r="HFB475" s="627"/>
      <c r="HFC475" s="627"/>
      <c r="HFD475" s="627"/>
      <c r="HFE475" s="627"/>
      <c r="HFF475" s="627"/>
      <c r="HFG475" s="627"/>
      <c r="HFH475" s="627"/>
      <c r="HFI475" s="627"/>
      <c r="HFJ475" s="627"/>
      <c r="HFK475" s="627"/>
      <c r="HFL475" s="627"/>
      <c r="HFM475" s="627"/>
      <c r="HFN475" s="627"/>
      <c r="HFO475" s="627"/>
      <c r="HFP475" s="627"/>
      <c r="HFQ475" s="627"/>
      <c r="HFR475" s="627"/>
      <c r="HFS475" s="627"/>
      <c r="HFT475" s="627"/>
      <c r="HFU475" s="627"/>
      <c r="HFV475" s="627"/>
      <c r="HFW475" s="627"/>
      <c r="HFX475" s="627"/>
      <c r="HFY475" s="627"/>
      <c r="HFZ475" s="627"/>
      <c r="HGA475" s="627"/>
      <c r="HGB475" s="627"/>
      <c r="HGC475" s="627"/>
      <c r="HGD475" s="627"/>
      <c r="HGE475" s="627"/>
      <c r="HGF475" s="627"/>
      <c r="HGG475" s="627"/>
      <c r="HGH475" s="627"/>
      <c r="HGI475" s="627"/>
      <c r="HGJ475" s="627"/>
      <c r="HGK475" s="627"/>
      <c r="HGL475" s="627"/>
      <c r="HGM475" s="627"/>
      <c r="HGN475" s="627"/>
      <c r="HGO475" s="627"/>
      <c r="HGP475" s="627"/>
      <c r="HGQ475" s="627"/>
      <c r="HGR475" s="627"/>
      <c r="HGS475" s="627"/>
      <c r="HGT475" s="627"/>
      <c r="HGU475" s="627"/>
      <c r="HGV475" s="627"/>
      <c r="HGW475" s="627"/>
      <c r="HGX475" s="627"/>
      <c r="HGY475" s="627"/>
      <c r="HGZ475" s="627"/>
      <c r="HHA475" s="627"/>
      <c r="HHB475" s="627"/>
      <c r="HHC475" s="627"/>
      <c r="HHD475" s="627"/>
      <c r="HHE475" s="627"/>
      <c r="HHF475" s="627"/>
      <c r="HHG475" s="627"/>
      <c r="HHH475" s="627"/>
      <c r="HHI475" s="627"/>
      <c r="HHJ475" s="627"/>
      <c r="HHK475" s="627"/>
      <c r="HHL475" s="627"/>
      <c r="HHM475" s="627"/>
      <c r="HHN475" s="627"/>
      <c r="HHO475" s="627"/>
      <c r="HHP475" s="627"/>
      <c r="HHQ475" s="627"/>
      <c r="HHR475" s="627"/>
      <c r="HHS475" s="627"/>
      <c r="HHT475" s="627"/>
      <c r="HHU475" s="627"/>
      <c r="HHV475" s="627"/>
      <c r="HHW475" s="627"/>
      <c r="HHX475" s="627"/>
      <c r="HHY475" s="627"/>
      <c r="HHZ475" s="627"/>
      <c r="HIA475" s="627"/>
      <c r="HIB475" s="627"/>
      <c r="HIC475" s="627"/>
      <c r="HID475" s="627"/>
      <c r="HIE475" s="627"/>
      <c r="HIF475" s="627"/>
      <c r="HIG475" s="627"/>
      <c r="HIH475" s="627"/>
      <c r="HII475" s="627"/>
      <c r="HIJ475" s="627"/>
      <c r="HIK475" s="627"/>
      <c r="HIL475" s="627"/>
      <c r="HIM475" s="627"/>
      <c r="HIN475" s="627"/>
      <c r="HIO475" s="627"/>
      <c r="HIP475" s="627"/>
      <c r="HIQ475" s="627"/>
      <c r="HIR475" s="627"/>
      <c r="HIS475" s="627"/>
      <c r="HIT475" s="627"/>
      <c r="HIU475" s="627"/>
      <c r="HIV475" s="627"/>
      <c r="HIW475" s="627"/>
      <c r="HIX475" s="627"/>
      <c r="HIY475" s="627"/>
      <c r="HIZ475" s="627"/>
      <c r="HJA475" s="627"/>
      <c r="HJB475" s="627"/>
      <c r="HJC475" s="627"/>
      <c r="HJD475" s="627"/>
      <c r="HJE475" s="627"/>
      <c r="HJF475" s="627"/>
      <c r="HJG475" s="627"/>
      <c r="HJH475" s="627"/>
      <c r="HJI475" s="627"/>
      <c r="HJJ475" s="627"/>
      <c r="HJK475" s="627"/>
      <c r="HJL475" s="627"/>
      <c r="HJM475" s="627"/>
      <c r="HJN475" s="627"/>
      <c r="HJO475" s="627"/>
      <c r="HJP475" s="627"/>
      <c r="HJQ475" s="627"/>
      <c r="HJR475" s="627"/>
      <c r="HJS475" s="627"/>
      <c r="HJT475" s="627"/>
      <c r="HJU475" s="627"/>
      <c r="HJV475" s="627"/>
      <c r="HJW475" s="627"/>
      <c r="HJX475" s="627"/>
      <c r="HJY475" s="627"/>
      <c r="HJZ475" s="627"/>
      <c r="HKA475" s="627"/>
      <c r="HKB475" s="627"/>
      <c r="HKC475" s="627"/>
      <c r="HKD475" s="627"/>
      <c r="HKE475" s="627"/>
      <c r="HKF475" s="627"/>
      <c r="HKG475" s="627"/>
      <c r="HKH475" s="627"/>
      <c r="HKI475" s="627"/>
      <c r="HKJ475" s="627"/>
      <c r="HKK475" s="627"/>
      <c r="HKL475" s="627"/>
      <c r="HKM475" s="627"/>
      <c r="HKN475" s="627"/>
      <c r="HKO475" s="627"/>
      <c r="HKP475" s="627"/>
      <c r="HKQ475" s="627"/>
      <c r="HKR475" s="627"/>
      <c r="HKS475" s="627"/>
      <c r="HKT475" s="627"/>
      <c r="HKU475" s="627"/>
      <c r="HKV475" s="627"/>
      <c r="HKW475" s="627"/>
      <c r="HKX475" s="627"/>
      <c r="HKY475" s="627"/>
      <c r="HKZ475" s="627"/>
      <c r="HLA475" s="627"/>
      <c r="HLB475" s="627"/>
      <c r="HLC475" s="627"/>
      <c r="HLD475" s="627"/>
      <c r="HLE475" s="627"/>
      <c r="HLF475" s="627"/>
      <c r="HLG475" s="627"/>
      <c r="HLH475" s="627"/>
      <c r="HLI475" s="627"/>
      <c r="HLJ475" s="627"/>
      <c r="HLK475" s="627"/>
      <c r="HLL475" s="627"/>
      <c r="HLM475" s="627"/>
      <c r="HLN475" s="627"/>
      <c r="HLO475" s="627"/>
      <c r="HLP475" s="627"/>
      <c r="HLQ475" s="627"/>
      <c r="HLR475" s="627"/>
      <c r="HLS475" s="627"/>
      <c r="HLT475" s="627"/>
      <c r="HLU475" s="627"/>
      <c r="HLV475" s="627"/>
      <c r="HLW475" s="627"/>
      <c r="HLX475" s="627"/>
      <c r="HLY475" s="627"/>
      <c r="HLZ475" s="627"/>
      <c r="HMA475" s="627"/>
      <c r="HMB475" s="627"/>
      <c r="HMC475" s="627"/>
      <c r="HMD475" s="627"/>
      <c r="HME475" s="627"/>
      <c r="HMF475" s="627"/>
      <c r="HMG475" s="627"/>
      <c r="HMH475" s="627"/>
      <c r="HMI475" s="627"/>
      <c r="HMJ475" s="627"/>
      <c r="HMK475" s="627"/>
      <c r="HML475" s="627"/>
      <c r="HMM475" s="627"/>
      <c r="HMN475" s="627"/>
      <c r="HMO475" s="627"/>
      <c r="HMP475" s="627"/>
      <c r="HMQ475" s="627"/>
      <c r="HMR475" s="627"/>
      <c r="HMS475" s="627"/>
      <c r="HMT475" s="627"/>
      <c r="HMU475" s="627"/>
      <c r="HMV475" s="627"/>
      <c r="HMW475" s="627"/>
      <c r="HMX475" s="627"/>
      <c r="HMY475" s="627"/>
      <c r="HMZ475" s="627"/>
      <c r="HNA475" s="627"/>
      <c r="HNB475" s="627"/>
      <c r="HNC475" s="627"/>
      <c r="HND475" s="627"/>
      <c r="HNE475" s="627"/>
      <c r="HNF475" s="627"/>
      <c r="HNG475" s="627"/>
      <c r="HNH475" s="627"/>
      <c r="HNI475" s="627"/>
      <c r="HNJ475" s="627"/>
      <c r="HNK475" s="627"/>
      <c r="HNL475" s="627"/>
      <c r="HNM475" s="627"/>
      <c r="HNN475" s="627"/>
      <c r="HNO475" s="627"/>
      <c r="HNP475" s="627"/>
      <c r="HNQ475" s="627"/>
      <c r="HNR475" s="627"/>
      <c r="HNS475" s="627"/>
      <c r="HNT475" s="627"/>
      <c r="HNU475" s="627"/>
      <c r="HNV475" s="627"/>
      <c r="HNW475" s="627"/>
      <c r="HNX475" s="627"/>
      <c r="HNY475" s="627"/>
      <c r="HNZ475" s="627"/>
      <c r="HOA475" s="627"/>
      <c r="HOB475" s="627"/>
      <c r="HOC475" s="627"/>
      <c r="HOD475" s="627"/>
      <c r="HOE475" s="627"/>
      <c r="HOF475" s="627"/>
      <c r="HOG475" s="627"/>
      <c r="HOH475" s="627"/>
      <c r="HOI475" s="627"/>
      <c r="HOJ475" s="627"/>
      <c r="HOK475" s="627"/>
      <c r="HOL475" s="627"/>
      <c r="HOM475" s="627"/>
      <c r="HON475" s="627"/>
      <c r="HOO475" s="627"/>
      <c r="HOP475" s="627"/>
      <c r="HOQ475" s="627"/>
      <c r="HOR475" s="627"/>
      <c r="HOS475" s="627"/>
      <c r="HOT475" s="627"/>
      <c r="HOU475" s="627"/>
      <c r="HOV475" s="627"/>
      <c r="HOW475" s="627"/>
      <c r="HOX475" s="627"/>
      <c r="HOY475" s="627"/>
      <c r="HOZ475" s="627"/>
      <c r="HPA475" s="627"/>
      <c r="HPB475" s="627"/>
      <c r="HPC475" s="627"/>
      <c r="HPD475" s="627"/>
      <c r="HPE475" s="627"/>
      <c r="HPF475" s="627"/>
      <c r="HPG475" s="627"/>
      <c r="HPH475" s="627"/>
      <c r="HPI475" s="627"/>
      <c r="HPJ475" s="627"/>
      <c r="HPK475" s="627"/>
      <c r="HPL475" s="627"/>
      <c r="HPM475" s="627"/>
      <c r="HPN475" s="627"/>
      <c r="HPO475" s="627"/>
      <c r="HPP475" s="627"/>
      <c r="HPQ475" s="627"/>
      <c r="HPR475" s="627"/>
      <c r="HPS475" s="627"/>
      <c r="HPT475" s="627"/>
      <c r="HPU475" s="627"/>
      <c r="HPV475" s="627"/>
      <c r="HPW475" s="627"/>
      <c r="HPX475" s="627"/>
      <c r="HPY475" s="627"/>
      <c r="HPZ475" s="627"/>
      <c r="HQA475" s="627"/>
      <c r="HQB475" s="627"/>
      <c r="HQC475" s="627"/>
      <c r="HQD475" s="627"/>
      <c r="HQE475" s="627"/>
      <c r="HQF475" s="627"/>
      <c r="HQG475" s="627"/>
      <c r="HQH475" s="627"/>
      <c r="HQI475" s="627"/>
      <c r="HQJ475" s="627"/>
      <c r="HQK475" s="627"/>
      <c r="HQL475" s="627"/>
      <c r="HQM475" s="627"/>
      <c r="HQN475" s="627"/>
      <c r="HQO475" s="627"/>
      <c r="HQP475" s="627"/>
      <c r="HQQ475" s="627"/>
      <c r="HQR475" s="627"/>
      <c r="HQS475" s="627"/>
      <c r="HQT475" s="627"/>
      <c r="HQU475" s="627"/>
      <c r="HQV475" s="627"/>
      <c r="HQW475" s="627"/>
      <c r="HQX475" s="627"/>
      <c r="HQY475" s="627"/>
      <c r="HQZ475" s="627"/>
      <c r="HRA475" s="627"/>
      <c r="HRB475" s="627"/>
      <c r="HRC475" s="627"/>
      <c r="HRD475" s="627"/>
      <c r="HRE475" s="627"/>
      <c r="HRF475" s="627"/>
      <c r="HRG475" s="627"/>
      <c r="HRH475" s="627"/>
      <c r="HRI475" s="627"/>
      <c r="HRJ475" s="627"/>
      <c r="HRK475" s="627"/>
      <c r="HRL475" s="627"/>
      <c r="HRM475" s="627"/>
      <c r="HRN475" s="627"/>
      <c r="HRO475" s="627"/>
      <c r="HRP475" s="627"/>
      <c r="HRQ475" s="627"/>
      <c r="HRR475" s="627"/>
      <c r="HRS475" s="627"/>
      <c r="HRT475" s="627"/>
      <c r="HRU475" s="627"/>
      <c r="HRV475" s="627"/>
      <c r="HRW475" s="627"/>
      <c r="HRX475" s="627"/>
      <c r="HRY475" s="627"/>
      <c r="HRZ475" s="627"/>
      <c r="HSA475" s="627"/>
      <c r="HSB475" s="627"/>
      <c r="HSC475" s="627"/>
      <c r="HSD475" s="627"/>
      <c r="HSE475" s="627"/>
      <c r="HSF475" s="627"/>
      <c r="HSG475" s="627"/>
      <c r="HSH475" s="627"/>
      <c r="HSI475" s="627"/>
      <c r="HSJ475" s="627"/>
      <c r="HSK475" s="627"/>
      <c r="HSL475" s="627"/>
      <c r="HSM475" s="627"/>
      <c r="HSN475" s="627"/>
      <c r="HSO475" s="627"/>
      <c r="HSP475" s="627"/>
      <c r="HSQ475" s="627"/>
      <c r="HSR475" s="627"/>
      <c r="HSS475" s="627"/>
      <c r="HST475" s="627"/>
      <c r="HSU475" s="627"/>
      <c r="HSV475" s="627"/>
      <c r="HSW475" s="627"/>
      <c r="HSX475" s="627"/>
      <c r="HSY475" s="627"/>
      <c r="HSZ475" s="627"/>
      <c r="HTA475" s="627"/>
      <c r="HTB475" s="627"/>
      <c r="HTC475" s="627"/>
      <c r="HTD475" s="627"/>
      <c r="HTE475" s="627"/>
      <c r="HTF475" s="627"/>
      <c r="HTG475" s="627"/>
      <c r="HTH475" s="627"/>
      <c r="HTI475" s="627"/>
      <c r="HTJ475" s="627"/>
      <c r="HTK475" s="627"/>
      <c r="HTL475" s="627"/>
      <c r="HTM475" s="627"/>
      <c r="HTN475" s="627"/>
      <c r="HTO475" s="627"/>
      <c r="HTP475" s="627"/>
      <c r="HTQ475" s="627"/>
      <c r="HTR475" s="627"/>
      <c r="HTS475" s="627"/>
      <c r="HTT475" s="627"/>
      <c r="HTU475" s="627"/>
      <c r="HTV475" s="627"/>
      <c r="HTW475" s="627"/>
      <c r="HTX475" s="627"/>
      <c r="HTY475" s="627"/>
      <c r="HTZ475" s="627"/>
      <c r="HUA475" s="627"/>
      <c r="HUB475" s="627"/>
      <c r="HUC475" s="627"/>
      <c r="HUD475" s="627"/>
      <c r="HUE475" s="627"/>
      <c r="HUF475" s="627"/>
      <c r="HUG475" s="627"/>
      <c r="HUH475" s="627"/>
      <c r="HUI475" s="627"/>
      <c r="HUJ475" s="627"/>
      <c r="HUK475" s="627"/>
      <c r="HUL475" s="627"/>
      <c r="HUM475" s="627"/>
      <c r="HUN475" s="627"/>
      <c r="HUO475" s="627"/>
      <c r="HUP475" s="627"/>
      <c r="HUQ475" s="627"/>
      <c r="HUR475" s="627"/>
      <c r="HUS475" s="627"/>
      <c r="HUT475" s="627"/>
      <c r="HUU475" s="627"/>
      <c r="HUV475" s="627"/>
      <c r="HUW475" s="627"/>
      <c r="HUX475" s="627"/>
      <c r="HUY475" s="627"/>
      <c r="HUZ475" s="627"/>
      <c r="HVA475" s="627"/>
      <c r="HVB475" s="627"/>
      <c r="HVC475" s="627"/>
      <c r="HVD475" s="627"/>
      <c r="HVE475" s="627"/>
      <c r="HVF475" s="627"/>
      <c r="HVG475" s="627"/>
      <c r="HVH475" s="627"/>
      <c r="HVI475" s="627"/>
      <c r="HVJ475" s="627"/>
      <c r="HVK475" s="627"/>
      <c r="HVL475" s="627"/>
      <c r="HVM475" s="627"/>
      <c r="HVN475" s="627"/>
      <c r="HVO475" s="627"/>
      <c r="HVP475" s="627"/>
      <c r="HVQ475" s="627"/>
      <c r="HVR475" s="627"/>
      <c r="HVS475" s="627"/>
      <c r="HVT475" s="627"/>
      <c r="HVU475" s="627"/>
      <c r="HVV475" s="627"/>
      <c r="HVW475" s="627"/>
      <c r="HVX475" s="627"/>
      <c r="HVY475" s="627"/>
      <c r="HVZ475" s="627"/>
      <c r="HWA475" s="627"/>
      <c r="HWB475" s="627"/>
      <c r="HWC475" s="627"/>
      <c r="HWD475" s="627"/>
      <c r="HWE475" s="627"/>
      <c r="HWF475" s="627"/>
      <c r="HWG475" s="627"/>
      <c r="HWH475" s="627"/>
      <c r="HWI475" s="627"/>
      <c r="HWJ475" s="627"/>
      <c r="HWK475" s="627"/>
      <c r="HWL475" s="627"/>
      <c r="HWM475" s="627"/>
      <c r="HWN475" s="627"/>
      <c r="HWO475" s="627"/>
      <c r="HWP475" s="627"/>
      <c r="HWQ475" s="627"/>
      <c r="HWR475" s="627"/>
      <c r="HWS475" s="627"/>
      <c r="HWT475" s="627"/>
      <c r="HWU475" s="627"/>
      <c r="HWV475" s="627"/>
      <c r="HWW475" s="627"/>
      <c r="HWX475" s="627"/>
      <c r="HWY475" s="627"/>
      <c r="HWZ475" s="627"/>
      <c r="HXA475" s="627"/>
      <c r="HXB475" s="627"/>
      <c r="HXC475" s="627"/>
      <c r="HXD475" s="627"/>
      <c r="HXE475" s="627"/>
      <c r="HXF475" s="627"/>
      <c r="HXG475" s="627"/>
      <c r="HXH475" s="627"/>
      <c r="HXI475" s="627"/>
      <c r="HXJ475" s="627"/>
      <c r="HXK475" s="627"/>
      <c r="HXL475" s="627"/>
      <c r="HXM475" s="627"/>
      <c r="HXN475" s="627"/>
      <c r="HXO475" s="627"/>
      <c r="HXP475" s="627"/>
      <c r="HXQ475" s="627"/>
      <c r="HXR475" s="627"/>
      <c r="HXS475" s="627"/>
      <c r="HXT475" s="627"/>
      <c r="HXU475" s="627"/>
      <c r="HXV475" s="627"/>
      <c r="HXW475" s="627"/>
      <c r="HXX475" s="627"/>
      <c r="HXY475" s="627"/>
      <c r="HXZ475" s="627"/>
      <c r="HYA475" s="627"/>
      <c r="HYB475" s="627"/>
      <c r="HYC475" s="627"/>
      <c r="HYD475" s="627"/>
      <c r="HYE475" s="627"/>
      <c r="HYF475" s="627"/>
      <c r="HYG475" s="627"/>
      <c r="HYH475" s="627"/>
      <c r="HYI475" s="627"/>
      <c r="HYJ475" s="627"/>
      <c r="HYK475" s="627"/>
      <c r="HYL475" s="627"/>
      <c r="HYM475" s="627"/>
      <c r="HYN475" s="627"/>
      <c r="HYO475" s="627"/>
      <c r="HYP475" s="627"/>
      <c r="HYQ475" s="627"/>
      <c r="HYR475" s="627"/>
      <c r="HYS475" s="627"/>
      <c r="HYT475" s="627"/>
      <c r="HYU475" s="627"/>
      <c r="HYV475" s="627"/>
      <c r="HYW475" s="627"/>
      <c r="HYX475" s="627"/>
      <c r="HYY475" s="627"/>
      <c r="HYZ475" s="627"/>
      <c r="HZA475" s="627"/>
      <c r="HZB475" s="627"/>
      <c r="HZC475" s="627"/>
      <c r="HZD475" s="627"/>
      <c r="HZE475" s="627"/>
      <c r="HZF475" s="627"/>
      <c r="HZG475" s="627"/>
      <c r="HZH475" s="627"/>
      <c r="HZI475" s="627"/>
      <c r="HZJ475" s="627"/>
      <c r="HZK475" s="627"/>
      <c r="HZL475" s="627"/>
      <c r="HZM475" s="627"/>
      <c r="HZN475" s="627"/>
      <c r="HZO475" s="627"/>
      <c r="HZP475" s="627"/>
      <c r="HZQ475" s="627"/>
      <c r="HZR475" s="627"/>
      <c r="HZS475" s="627"/>
      <c r="HZT475" s="627"/>
      <c r="HZU475" s="627"/>
      <c r="HZV475" s="627"/>
      <c r="HZW475" s="627"/>
      <c r="HZX475" s="627"/>
      <c r="HZY475" s="627"/>
      <c r="HZZ475" s="627"/>
      <c r="IAA475" s="627"/>
      <c r="IAB475" s="627"/>
      <c r="IAC475" s="627"/>
      <c r="IAD475" s="627"/>
      <c r="IAE475" s="627"/>
      <c r="IAF475" s="627"/>
      <c r="IAG475" s="627"/>
      <c r="IAH475" s="627"/>
      <c r="IAI475" s="627"/>
      <c r="IAJ475" s="627"/>
      <c r="IAK475" s="627"/>
      <c r="IAL475" s="627"/>
      <c r="IAM475" s="627"/>
      <c r="IAN475" s="627"/>
      <c r="IAO475" s="627"/>
      <c r="IAP475" s="627"/>
      <c r="IAQ475" s="627"/>
      <c r="IAR475" s="627"/>
      <c r="IAS475" s="627"/>
      <c r="IAT475" s="627"/>
      <c r="IAU475" s="627"/>
      <c r="IAV475" s="627"/>
      <c r="IAW475" s="627"/>
      <c r="IAX475" s="627"/>
      <c r="IAY475" s="627"/>
      <c r="IAZ475" s="627"/>
      <c r="IBA475" s="627"/>
      <c r="IBB475" s="627"/>
      <c r="IBC475" s="627"/>
      <c r="IBD475" s="627"/>
      <c r="IBE475" s="627"/>
      <c r="IBF475" s="627"/>
      <c r="IBG475" s="627"/>
      <c r="IBH475" s="627"/>
      <c r="IBI475" s="627"/>
      <c r="IBJ475" s="627"/>
      <c r="IBK475" s="627"/>
      <c r="IBL475" s="627"/>
      <c r="IBM475" s="627"/>
      <c r="IBN475" s="627"/>
      <c r="IBO475" s="627"/>
      <c r="IBP475" s="627"/>
      <c r="IBQ475" s="627"/>
      <c r="IBR475" s="627"/>
      <c r="IBS475" s="627"/>
      <c r="IBT475" s="627"/>
      <c r="IBU475" s="627"/>
      <c r="IBV475" s="627"/>
      <c r="IBW475" s="627"/>
      <c r="IBX475" s="627"/>
      <c r="IBY475" s="627"/>
      <c r="IBZ475" s="627"/>
      <c r="ICA475" s="627"/>
      <c r="ICB475" s="627"/>
      <c r="ICC475" s="627"/>
      <c r="ICD475" s="627"/>
      <c r="ICE475" s="627"/>
      <c r="ICF475" s="627"/>
      <c r="ICG475" s="627"/>
      <c r="ICH475" s="627"/>
      <c r="ICI475" s="627"/>
      <c r="ICJ475" s="627"/>
      <c r="ICK475" s="627"/>
      <c r="ICL475" s="627"/>
      <c r="ICM475" s="627"/>
      <c r="ICN475" s="627"/>
      <c r="ICO475" s="627"/>
      <c r="ICP475" s="627"/>
      <c r="ICQ475" s="627"/>
      <c r="ICR475" s="627"/>
      <c r="ICS475" s="627"/>
      <c r="ICT475" s="627"/>
      <c r="ICU475" s="627"/>
      <c r="ICV475" s="627"/>
      <c r="ICW475" s="627"/>
      <c r="ICX475" s="627"/>
      <c r="ICY475" s="627"/>
      <c r="ICZ475" s="627"/>
      <c r="IDA475" s="627"/>
      <c r="IDB475" s="627"/>
      <c r="IDC475" s="627"/>
      <c r="IDD475" s="627"/>
      <c r="IDE475" s="627"/>
      <c r="IDF475" s="627"/>
      <c r="IDG475" s="627"/>
      <c r="IDH475" s="627"/>
      <c r="IDI475" s="627"/>
      <c r="IDJ475" s="627"/>
      <c r="IDK475" s="627"/>
      <c r="IDL475" s="627"/>
      <c r="IDM475" s="627"/>
      <c r="IDN475" s="627"/>
      <c r="IDO475" s="627"/>
      <c r="IDP475" s="627"/>
      <c r="IDQ475" s="627"/>
      <c r="IDR475" s="627"/>
      <c r="IDS475" s="627"/>
      <c r="IDT475" s="627"/>
      <c r="IDU475" s="627"/>
      <c r="IDV475" s="627"/>
      <c r="IDW475" s="627"/>
      <c r="IDX475" s="627"/>
      <c r="IDY475" s="627"/>
      <c r="IDZ475" s="627"/>
      <c r="IEA475" s="627"/>
      <c r="IEB475" s="627"/>
      <c r="IEC475" s="627"/>
      <c r="IED475" s="627"/>
      <c r="IEE475" s="627"/>
      <c r="IEF475" s="627"/>
      <c r="IEG475" s="627"/>
      <c r="IEH475" s="627"/>
      <c r="IEI475" s="627"/>
      <c r="IEJ475" s="627"/>
      <c r="IEK475" s="627"/>
      <c r="IEL475" s="627"/>
      <c r="IEM475" s="627"/>
      <c r="IEN475" s="627"/>
      <c r="IEO475" s="627"/>
      <c r="IEP475" s="627"/>
      <c r="IEQ475" s="627"/>
      <c r="IER475" s="627"/>
      <c r="IES475" s="627"/>
      <c r="IET475" s="627"/>
      <c r="IEU475" s="627"/>
      <c r="IEV475" s="627"/>
      <c r="IEW475" s="627"/>
      <c r="IEX475" s="627"/>
      <c r="IEY475" s="627"/>
      <c r="IEZ475" s="627"/>
      <c r="IFA475" s="627"/>
      <c r="IFB475" s="627"/>
      <c r="IFC475" s="627"/>
      <c r="IFD475" s="627"/>
      <c r="IFE475" s="627"/>
      <c r="IFF475" s="627"/>
      <c r="IFG475" s="627"/>
      <c r="IFH475" s="627"/>
      <c r="IFI475" s="627"/>
      <c r="IFJ475" s="627"/>
      <c r="IFK475" s="627"/>
      <c r="IFL475" s="627"/>
      <c r="IFM475" s="627"/>
      <c r="IFN475" s="627"/>
      <c r="IFO475" s="627"/>
      <c r="IFP475" s="627"/>
      <c r="IFQ475" s="627"/>
      <c r="IFR475" s="627"/>
      <c r="IFS475" s="627"/>
      <c r="IFT475" s="627"/>
      <c r="IFU475" s="627"/>
      <c r="IFV475" s="627"/>
      <c r="IFW475" s="627"/>
      <c r="IFX475" s="627"/>
      <c r="IFY475" s="627"/>
      <c r="IFZ475" s="627"/>
      <c r="IGA475" s="627"/>
      <c r="IGB475" s="627"/>
      <c r="IGC475" s="627"/>
      <c r="IGD475" s="627"/>
      <c r="IGE475" s="627"/>
      <c r="IGF475" s="627"/>
      <c r="IGG475" s="627"/>
      <c r="IGH475" s="627"/>
      <c r="IGI475" s="627"/>
      <c r="IGJ475" s="627"/>
      <c r="IGK475" s="627"/>
      <c r="IGL475" s="627"/>
      <c r="IGM475" s="627"/>
      <c r="IGN475" s="627"/>
      <c r="IGO475" s="627"/>
      <c r="IGP475" s="627"/>
      <c r="IGQ475" s="627"/>
      <c r="IGR475" s="627"/>
      <c r="IGS475" s="627"/>
      <c r="IGT475" s="627"/>
      <c r="IGU475" s="627"/>
      <c r="IGV475" s="627"/>
      <c r="IGW475" s="627"/>
      <c r="IGX475" s="627"/>
      <c r="IGY475" s="627"/>
      <c r="IGZ475" s="627"/>
      <c r="IHA475" s="627"/>
      <c r="IHB475" s="627"/>
      <c r="IHC475" s="627"/>
      <c r="IHD475" s="627"/>
      <c r="IHE475" s="627"/>
      <c r="IHF475" s="627"/>
      <c r="IHG475" s="627"/>
      <c r="IHH475" s="627"/>
      <c r="IHI475" s="627"/>
      <c r="IHJ475" s="627"/>
      <c r="IHK475" s="627"/>
      <c r="IHL475" s="627"/>
      <c r="IHM475" s="627"/>
      <c r="IHN475" s="627"/>
      <c r="IHO475" s="627"/>
      <c r="IHP475" s="627"/>
      <c r="IHQ475" s="627"/>
      <c r="IHR475" s="627"/>
      <c r="IHS475" s="627"/>
      <c r="IHT475" s="627"/>
      <c r="IHU475" s="627"/>
      <c r="IHV475" s="627"/>
      <c r="IHW475" s="627"/>
      <c r="IHX475" s="627"/>
      <c r="IHY475" s="627"/>
      <c r="IHZ475" s="627"/>
      <c r="IIA475" s="627"/>
      <c r="IIB475" s="627"/>
      <c r="IIC475" s="627"/>
      <c r="IID475" s="627"/>
      <c r="IIE475" s="627"/>
      <c r="IIF475" s="627"/>
      <c r="IIG475" s="627"/>
      <c r="IIH475" s="627"/>
      <c r="III475" s="627"/>
      <c r="IIJ475" s="627"/>
      <c r="IIK475" s="627"/>
      <c r="IIL475" s="627"/>
      <c r="IIM475" s="627"/>
      <c r="IIN475" s="627"/>
      <c r="IIO475" s="627"/>
      <c r="IIP475" s="627"/>
      <c r="IIQ475" s="627"/>
      <c r="IIR475" s="627"/>
      <c r="IIS475" s="627"/>
      <c r="IIT475" s="627"/>
      <c r="IIU475" s="627"/>
      <c r="IIV475" s="627"/>
      <c r="IIW475" s="627"/>
      <c r="IIX475" s="627"/>
      <c r="IIY475" s="627"/>
      <c r="IIZ475" s="627"/>
      <c r="IJA475" s="627"/>
      <c r="IJB475" s="627"/>
      <c r="IJC475" s="627"/>
      <c r="IJD475" s="627"/>
      <c r="IJE475" s="627"/>
      <c r="IJF475" s="627"/>
      <c r="IJG475" s="627"/>
      <c r="IJH475" s="627"/>
      <c r="IJI475" s="627"/>
      <c r="IJJ475" s="627"/>
      <c r="IJK475" s="627"/>
      <c r="IJL475" s="627"/>
      <c r="IJM475" s="627"/>
      <c r="IJN475" s="627"/>
      <c r="IJO475" s="627"/>
      <c r="IJP475" s="627"/>
      <c r="IJQ475" s="627"/>
      <c r="IJR475" s="627"/>
      <c r="IJS475" s="627"/>
      <c r="IJT475" s="627"/>
      <c r="IJU475" s="627"/>
      <c r="IJV475" s="627"/>
      <c r="IJW475" s="627"/>
      <c r="IJX475" s="627"/>
      <c r="IJY475" s="627"/>
      <c r="IJZ475" s="627"/>
      <c r="IKA475" s="627"/>
      <c r="IKB475" s="627"/>
      <c r="IKC475" s="627"/>
      <c r="IKD475" s="627"/>
      <c r="IKE475" s="627"/>
      <c r="IKF475" s="627"/>
      <c r="IKG475" s="627"/>
      <c r="IKH475" s="627"/>
      <c r="IKI475" s="627"/>
      <c r="IKJ475" s="627"/>
      <c r="IKK475" s="627"/>
      <c r="IKL475" s="627"/>
      <c r="IKM475" s="627"/>
      <c r="IKN475" s="627"/>
      <c r="IKO475" s="627"/>
      <c r="IKP475" s="627"/>
      <c r="IKQ475" s="627"/>
      <c r="IKR475" s="627"/>
      <c r="IKS475" s="627"/>
      <c r="IKT475" s="627"/>
      <c r="IKU475" s="627"/>
      <c r="IKV475" s="627"/>
      <c r="IKW475" s="627"/>
      <c r="IKX475" s="627"/>
      <c r="IKY475" s="627"/>
      <c r="IKZ475" s="627"/>
      <c r="ILA475" s="627"/>
      <c r="ILB475" s="627"/>
      <c r="ILC475" s="627"/>
      <c r="ILD475" s="627"/>
      <c r="ILE475" s="627"/>
      <c r="ILF475" s="627"/>
      <c r="ILG475" s="627"/>
      <c r="ILH475" s="627"/>
      <c r="ILI475" s="627"/>
      <c r="ILJ475" s="627"/>
      <c r="ILK475" s="627"/>
      <c r="ILL475" s="627"/>
      <c r="ILM475" s="627"/>
      <c r="ILN475" s="627"/>
      <c r="ILO475" s="627"/>
      <c r="ILP475" s="627"/>
      <c r="ILQ475" s="627"/>
      <c r="ILR475" s="627"/>
      <c r="ILS475" s="627"/>
      <c r="ILT475" s="627"/>
      <c r="ILU475" s="627"/>
      <c r="ILV475" s="627"/>
      <c r="ILW475" s="627"/>
      <c r="ILX475" s="627"/>
      <c r="ILY475" s="627"/>
      <c r="ILZ475" s="627"/>
      <c r="IMA475" s="627"/>
      <c r="IMB475" s="627"/>
      <c r="IMC475" s="627"/>
      <c r="IMD475" s="627"/>
      <c r="IME475" s="627"/>
      <c r="IMF475" s="627"/>
      <c r="IMG475" s="627"/>
      <c r="IMH475" s="627"/>
      <c r="IMI475" s="627"/>
      <c r="IMJ475" s="627"/>
      <c r="IMK475" s="627"/>
      <c r="IML475" s="627"/>
      <c r="IMM475" s="627"/>
      <c r="IMN475" s="627"/>
      <c r="IMO475" s="627"/>
      <c r="IMP475" s="627"/>
      <c r="IMQ475" s="627"/>
      <c r="IMR475" s="627"/>
      <c r="IMS475" s="627"/>
      <c r="IMT475" s="627"/>
      <c r="IMU475" s="627"/>
      <c r="IMV475" s="627"/>
      <c r="IMW475" s="627"/>
      <c r="IMX475" s="627"/>
      <c r="IMY475" s="627"/>
      <c r="IMZ475" s="627"/>
      <c r="INA475" s="627"/>
      <c r="INB475" s="627"/>
      <c r="INC475" s="627"/>
      <c r="IND475" s="627"/>
      <c r="INE475" s="627"/>
      <c r="INF475" s="627"/>
      <c r="ING475" s="627"/>
      <c r="INH475" s="627"/>
      <c r="INI475" s="627"/>
      <c r="INJ475" s="627"/>
      <c r="INK475" s="627"/>
      <c r="INL475" s="627"/>
      <c r="INM475" s="627"/>
      <c r="INN475" s="627"/>
      <c r="INO475" s="627"/>
      <c r="INP475" s="627"/>
      <c r="INQ475" s="627"/>
      <c r="INR475" s="627"/>
      <c r="INS475" s="627"/>
      <c r="INT475" s="627"/>
      <c r="INU475" s="627"/>
      <c r="INV475" s="627"/>
      <c r="INW475" s="627"/>
      <c r="INX475" s="627"/>
      <c r="INY475" s="627"/>
      <c r="INZ475" s="627"/>
      <c r="IOA475" s="627"/>
      <c r="IOB475" s="627"/>
      <c r="IOC475" s="627"/>
      <c r="IOD475" s="627"/>
      <c r="IOE475" s="627"/>
      <c r="IOF475" s="627"/>
      <c r="IOG475" s="627"/>
      <c r="IOH475" s="627"/>
      <c r="IOI475" s="627"/>
      <c r="IOJ475" s="627"/>
      <c r="IOK475" s="627"/>
      <c r="IOL475" s="627"/>
      <c r="IOM475" s="627"/>
      <c r="ION475" s="627"/>
      <c r="IOO475" s="627"/>
      <c r="IOP475" s="627"/>
      <c r="IOQ475" s="627"/>
      <c r="IOR475" s="627"/>
      <c r="IOS475" s="627"/>
      <c r="IOT475" s="627"/>
      <c r="IOU475" s="627"/>
      <c r="IOV475" s="627"/>
      <c r="IOW475" s="627"/>
      <c r="IOX475" s="627"/>
      <c r="IOY475" s="627"/>
      <c r="IOZ475" s="627"/>
      <c r="IPA475" s="627"/>
      <c r="IPB475" s="627"/>
      <c r="IPC475" s="627"/>
      <c r="IPD475" s="627"/>
      <c r="IPE475" s="627"/>
      <c r="IPF475" s="627"/>
      <c r="IPG475" s="627"/>
      <c r="IPH475" s="627"/>
      <c r="IPI475" s="627"/>
      <c r="IPJ475" s="627"/>
      <c r="IPK475" s="627"/>
      <c r="IPL475" s="627"/>
      <c r="IPM475" s="627"/>
      <c r="IPN475" s="627"/>
      <c r="IPO475" s="627"/>
      <c r="IPP475" s="627"/>
      <c r="IPQ475" s="627"/>
      <c r="IPR475" s="627"/>
      <c r="IPS475" s="627"/>
      <c r="IPT475" s="627"/>
      <c r="IPU475" s="627"/>
      <c r="IPV475" s="627"/>
      <c r="IPW475" s="627"/>
      <c r="IPX475" s="627"/>
      <c r="IPY475" s="627"/>
      <c r="IPZ475" s="627"/>
      <c r="IQA475" s="627"/>
      <c r="IQB475" s="627"/>
      <c r="IQC475" s="627"/>
      <c r="IQD475" s="627"/>
      <c r="IQE475" s="627"/>
      <c r="IQF475" s="627"/>
      <c r="IQG475" s="627"/>
      <c r="IQH475" s="627"/>
      <c r="IQI475" s="627"/>
      <c r="IQJ475" s="627"/>
      <c r="IQK475" s="627"/>
      <c r="IQL475" s="627"/>
      <c r="IQM475" s="627"/>
      <c r="IQN475" s="627"/>
      <c r="IQO475" s="627"/>
      <c r="IQP475" s="627"/>
      <c r="IQQ475" s="627"/>
      <c r="IQR475" s="627"/>
      <c r="IQS475" s="627"/>
      <c r="IQT475" s="627"/>
      <c r="IQU475" s="627"/>
      <c r="IQV475" s="627"/>
      <c r="IQW475" s="627"/>
      <c r="IQX475" s="627"/>
      <c r="IQY475" s="627"/>
      <c r="IQZ475" s="627"/>
      <c r="IRA475" s="627"/>
      <c r="IRB475" s="627"/>
      <c r="IRC475" s="627"/>
      <c r="IRD475" s="627"/>
      <c r="IRE475" s="627"/>
      <c r="IRF475" s="627"/>
      <c r="IRG475" s="627"/>
      <c r="IRH475" s="627"/>
      <c r="IRI475" s="627"/>
      <c r="IRJ475" s="627"/>
      <c r="IRK475" s="627"/>
      <c r="IRL475" s="627"/>
      <c r="IRM475" s="627"/>
      <c r="IRN475" s="627"/>
      <c r="IRO475" s="627"/>
      <c r="IRP475" s="627"/>
      <c r="IRQ475" s="627"/>
      <c r="IRR475" s="627"/>
      <c r="IRS475" s="627"/>
      <c r="IRT475" s="627"/>
      <c r="IRU475" s="627"/>
      <c r="IRV475" s="627"/>
      <c r="IRW475" s="627"/>
      <c r="IRX475" s="627"/>
      <c r="IRY475" s="627"/>
      <c r="IRZ475" s="627"/>
      <c r="ISA475" s="627"/>
      <c r="ISB475" s="627"/>
      <c r="ISC475" s="627"/>
      <c r="ISD475" s="627"/>
      <c r="ISE475" s="627"/>
      <c r="ISF475" s="627"/>
      <c r="ISG475" s="627"/>
      <c r="ISH475" s="627"/>
      <c r="ISI475" s="627"/>
      <c r="ISJ475" s="627"/>
      <c r="ISK475" s="627"/>
      <c r="ISL475" s="627"/>
      <c r="ISM475" s="627"/>
      <c r="ISN475" s="627"/>
      <c r="ISO475" s="627"/>
      <c r="ISP475" s="627"/>
      <c r="ISQ475" s="627"/>
      <c r="ISR475" s="627"/>
      <c r="ISS475" s="627"/>
      <c r="IST475" s="627"/>
      <c r="ISU475" s="627"/>
      <c r="ISV475" s="627"/>
      <c r="ISW475" s="627"/>
      <c r="ISX475" s="627"/>
      <c r="ISY475" s="627"/>
      <c r="ISZ475" s="627"/>
      <c r="ITA475" s="627"/>
      <c r="ITB475" s="627"/>
      <c r="ITC475" s="627"/>
      <c r="ITD475" s="627"/>
      <c r="ITE475" s="627"/>
      <c r="ITF475" s="627"/>
      <c r="ITG475" s="627"/>
      <c r="ITH475" s="627"/>
      <c r="ITI475" s="627"/>
      <c r="ITJ475" s="627"/>
      <c r="ITK475" s="627"/>
      <c r="ITL475" s="627"/>
      <c r="ITM475" s="627"/>
      <c r="ITN475" s="627"/>
      <c r="ITO475" s="627"/>
      <c r="ITP475" s="627"/>
      <c r="ITQ475" s="627"/>
      <c r="ITR475" s="627"/>
      <c r="ITS475" s="627"/>
      <c r="ITT475" s="627"/>
      <c r="ITU475" s="627"/>
      <c r="ITV475" s="627"/>
      <c r="ITW475" s="627"/>
      <c r="ITX475" s="627"/>
      <c r="ITY475" s="627"/>
      <c r="ITZ475" s="627"/>
      <c r="IUA475" s="627"/>
      <c r="IUB475" s="627"/>
      <c r="IUC475" s="627"/>
      <c r="IUD475" s="627"/>
      <c r="IUE475" s="627"/>
      <c r="IUF475" s="627"/>
      <c r="IUG475" s="627"/>
      <c r="IUH475" s="627"/>
      <c r="IUI475" s="627"/>
      <c r="IUJ475" s="627"/>
      <c r="IUK475" s="627"/>
      <c r="IUL475" s="627"/>
      <c r="IUM475" s="627"/>
      <c r="IUN475" s="627"/>
      <c r="IUO475" s="627"/>
      <c r="IUP475" s="627"/>
      <c r="IUQ475" s="627"/>
      <c r="IUR475" s="627"/>
      <c r="IUS475" s="627"/>
      <c r="IUT475" s="627"/>
      <c r="IUU475" s="627"/>
      <c r="IUV475" s="627"/>
      <c r="IUW475" s="627"/>
      <c r="IUX475" s="627"/>
      <c r="IUY475" s="627"/>
      <c r="IUZ475" s="627"/>
      <c r="IVA475" s="627"/>
      <c r="IVB475" s="627"/>
      <c r="IVC475" s="627"/>
      <c r="IVD475" s="627"/>
      <c r="IVE475" s="627"/>
      <c r="IVF475" s="627"/>
      <c r="IVG475" s="627"/>
      <c r="IVH475" s="627"/>
      <c r="IVI475" s="627"/>
      <c r="IVJ475" s="627"/>
      <c r="IVK475" s="627"/>
      <c r="IVL475" s="627"/>
      <c r="IVM475" s="627"/>
      <c r="IVN475" s="627"/>
      <c r="IVO475" s="627"/>
      <c r="IVP475" s="627"/>
      <c r="IVQ475" s="627"/>
      <c r="IVR475" s="627"/>
      <c r="IVS475" s="627"/>
      <c r="IVT475" s="627"/>
      <c r="IVU475" s="627"/>
      <c r="IVV475" s="627"/>
      <c r="IVW475" s="627"/>
      <c r="IVX475" s="627"/>
      <c r="IVY475" s="627"/>
      <c r="IVZ475" s="627"/>
      <c r="IWA475" s="627"/>
      <c r="IWB475" s="627"/>
      <c r="IWC475" s="627"/>
      <c r="IWD475" s="627"/>
      <c r="IWE475" s="627"/>
      <c r="IWF475" s="627"/>
      <c r="IWG475" s="627"/>
      <c r="IWH475" s="627"/>
      <c r="IWI475" s="627"/>
      <c r="IWJ475" s="627"/>
      <c r="IWK475" s="627"/>
      <c r="IWL475" s="627"/>
      <c r="IWM475" s="627"/>
      <c r="IWN475" s="627"/>
      <c r="IWO475" s="627"/>
      <c r="IWP475" s="627"/>
      <c r="IWQ475" s="627"/>
      <c r="IWR475" s="627"/>
      <c r="IWS475" s="627"/>
      <c r="IWT475" s="627"/>
      <c r="IWU475" s="627"/>
      <c r="IWV475" s="627"/>
      <c r="IWW475" s="627"/>
      <c r="IWX475" s="627"/>
      <c r="IWY475" s="627"/>
      <c r="IWZ475" s="627"/>
      <c r="IXA475" s="627"/>
      <c r="IXB475" s="627"/>
      <c r="IXC475" s="627"/>
      <c r="IXD475" s="627"/>
      <c r="IXE475" s="627"/>
      <c r="IXF475" s="627"/>
      <c r="IXG475" s="627"/>
      <c r="IXH475" s="627"/>
      <c r="IXI475" s="627"/>
      <c r="IXJ475" s="627"/>
      <c r="IXK475" s="627"/>
      <c r="IXL475" s="627"/>
      <c r="IXM475" s="627"/>
      <c r="IXN475" s="627"/>
      <c r="IXO475" s="627"/>
      <c r="IXP475" s="627"/>
      <c r="IXQ475" s="627"/>
      <c r="IXR475" s="627"/>
      <c r="IXS475" s="627"/>
      <c r="IXT475" s="627"/>
      <c r="IXU475" s="627"/>
      <c r="IXV475" s="627"/>
      <c r="IXW475" s="627"/>
      <c r="IXX475" s="627"/>
      <c r="IXY475" s="627"/>
      <c r="IXZ475" s="627"/>
      <c r="IYA475" s="627"/>
      <c r="IYB475" s="627"/>
      <c r="IYC475" s="627"/>
      <c r="IYD475" s="627"/>
      <c r="IYE475" s="627"/>
      <c r="IYF475" s="627"/>
      <c r="IYG475" s="627"/>
      <c r="IYH475" s="627"/>
      <c r="IYI475" s="627"/>
      <c r="IYJ475" s="627"/>
      <c r="IYK475" s="627"/>
      <c r="IYL475" s="627"/>
      <c r="IYM475" s="627"/>
      <c r="IYN475" s="627"/>
      <c r="IYO475" s="627"/>
      <c r="IYP475" s="627"/>
      <c r="IYQ475" s="627"/>
      <c r="IYR475" s="627"/>
      <c r="IYS475" s="627"/>
      <c r="IYT475" s="627"/>
      <c r="IYU475" s="627"/>
      <c r="IYV475" s="627"/>
      <c r="IYW475" s="627"/>
      <c r="IYX475" s="627"/>
      <c r="IYY475" s="627"/>
      <c r="IYZ475" s="627"/>
      <c r="IZA475" s="627"/>
      <c r="IZB475" s="627"/>
      <c r="IZC475" s="627"/>
      <c r="IZD475" s="627"/>
      <c r="IZE475" s="627"/>
      <c r="IZF475" s="627"/>
      <c r="IZG475" s="627"/>
      <c r="IZH475" s="627"/>
      <c r="IZI475" s="627"/>
      <c r="IZJ475" s="627"/>
      <c r="IZK475" s="627"/>
      <c r="IZL475" s="627"/>
      <c r="IZM475" s="627"/>
      <c r="IZN475" s="627"/>
      <c r="IZO475" s="627"/>
      <c r="IZP475" s="627"/>
      <c r="IZQ475" s="627"/>
      <c r="IZR475" s="627"/>
      <c r="IZS475" s="627"/>
      <c r="IZT475" s="627"/>
      <c r="IZU475" s="627"/>
      <c r="IZV475" s="627"/>
      <c r="IZW475" s="627"/>
      <c r="IZX475" s="627"/>
      <c r="IZY475" s="627"/>
      <c r="IZZ475" s="627"/>
      <c r="JAA475" s="627"/>
      <c r="JAB475" s="627"/>
      <c r="JAC475" s="627"/>
      <c r="JAD475" s="627"/>
      <c r="JAE475" s="627"/>
      <c r="JAF475" s="627"/>
      <c r="JAG475" s="627"/>
      <c r="JAH475" s="627"/>
      <c r="JAI475" s="627"/>
      <c r="JAJ475" s="627"/>
      <c r="JAK475" s="627"/>
      <c r="JAL475" s="627"/>
      <c r="JAM475" s="627"/>
      <c r="JAN475" s="627"/>
      <c r="JAO475" s="627"/>
      <c r="JAP475" s="627"/>
      <c r="JAQ475" s="627"/>
      <c r="JAR475" s="627"/>
      <c r="JAS475" s="627"/>
      <c r="JAT475" s="627"/>
      <c r="JAU475" s="627"/>
      <c r="JAV475" s="627"/>
      <c r="JAW475" s="627"/>
      <c r="JAX475" s="627"/>
      <c r="JAY475" s="627"/>
      <c r="JAZ475" s="627"/>
      <c r="JBA475" s="627"/>
      <c r="JBB475" s="627"/>
      <c r="JBC475" s="627"/>
      <c r="JBD475" s="627"/>
      <c r="JBE475" s="627"/>
      <c r="JBF475" s="627"/>
      <c r="JBG475" s="627"/>
      <c r="JBH475" s="627"/>
      <c r="JBI475" s="627"/>
      <c r="JBJ475" s="627"/>
      <c r="JBK475" s="627"/>
      <c r="JBL475" s="627"/>
      <c r="JBM475" s="627"/>
      <c r="JBN475" s="627"/>
      <c r="JBO475" s="627"/>
      <c r="JBP475" s="627"/>
      <c r="JBQ475" s="627"/>
      <c r="JBR475" s="627"/>
      <c r="JBS475" s="627"/>
      <c r="JBT475" s="627"/>
      <c r="JBU475" s="627"/>
      <c r="JBV475" s="627"/>
      <c r="JBW475" s="627"/>
      <c r="JBX475" s="627"/>
      <c r="JBY475" s="627"/>
      <c r="JBZ475" s="627"/>
      <c r="JCA475" s="627"/>
      <c r="JCB475" s="627"/>
      <c r="JCC475" s="627"/>
      <c r="JCD475" s="627"/>
      <c r="JCE475" s="627"/>
      <c r="JCF475" s="627"/>
      <c r="JCG475" s="627"/>
      <c r="JCH475" s="627"/>
      <c r="JCI475" s="627"/>
      <c r="JCJ475" s="627"/>
      <c r="JCK475" s="627"/>
      <c r="JCL475" s="627"/>
      <c r="JCM475" s="627"/>
      <c r="JCN475" s="627"/>
      <c r="JCO475" s="627"/>
      <c r="JCP475" s="627"/>
      <c r="JCQ475" s="627"/>
      <c r="JCR475" s="627"/>
      <c r="JCS475" s="627"/>
      <c r="JCT475" s="627"/>
      <c r="JCU475" s="627"/>
      <c r="JCV475" s="627"/>
      <c r="JCW475" s="627"/>
      <c r="JCX475" s="627"/>
      <c r="JCY475" s="627"/>
      <c r="JCZ475" s="627"/>
      <c r="JDA475" s="627"/>
      <c r="JDB475" s="627"/>
      <c r="JDC475" s="627"/>
      <c r="JDD475" s="627"/>
      <c r="JDE475" s="627"/>
      <c r="JDF475" s="627"/>
      <c r="JDG475" s="627"/>
      <c r="JDH475" s="627"/>
      <c r="JDI475" s="627"/>
      <c r="JDJ475" s="627"/>
      <c r="JDK475" s="627"/>
      <c r="JDL475" s="627"/>
      <c r="JDM475" s="627"/>
      <c r="JDN475" s="627"/>
      <c r="JDO475" s="627"/>
      <c r="JDP475" s="627"/>
      <c r="JDQ475" s="627"/>
      <c r="JDR475" s="627"/>
      <c r="JDS475" s="627"/>
      <c r="JDT475" s="627"/>
      <c r="JDU475" s="627"/>
      <c r="JDV475" s="627"/>
      <c r="JDW475" s="627"/>
      <c r="JDX475" s="627"/>
      <c r="JDY475" s="627"/>
      <c r="JDZ475" s="627"/>
      <c r="JEA475" s="627"/>
      <c r="JEB475" s="627"/>
      <c r="JEC475" s="627"/>
      <c r="JED475" s="627"/>
      <c r="JEE475" s="627"/>
      <c r="JEF475" s="627"/>
      <c r="JEG475" s="627"/>
      <c r="JEH475" s="627"/>
      <c r="JEI475" s="627"/>
      <c r="JEJ475" s="627"/>
      <c r="JEK475" s="627"/>
      <c r="JEL475" s="627"/>
      <c r="JEM475" s="627"/>
      <c r="JEN475" s="627"/>
      <c r="JEO475" s="627"/>
      <c r="JEP475" s="627"/>
      <c r="JEQ475" s="627"/>
      <c r="JER475" s="627"/>
      <c r="JES475" s="627"/>
      <c r="JET475" s="627"/>
      <c r="JEU475" s="627"/>
      <c r="JEV475" s="627"/>
      <c r="JEW475" s="627"/>
      <c r="JEX475" s="627"/>
      <c r="JEY475" s="627"/>
      <c r="JEZ475" s="627"/>
      <c r="JFA475" s="627"/>
      <c r="JFB475" s="627"/>
      <c r="JFC475" s="627"/>
      <c r="JFD475" s="627"/>
      <c r="JFE475" s="627"/>
      <c r="JFF475" s="627"/>
      <c r="JFG475" s="627"/>
      <c r="JFH475" s="627"/>
      <c r="JFI475" s="627"/>
      <c r="JFJ475" s="627"/>
      <c r="JFK475" s="627"/>
      <c r="JFL475" s="627"/>
      <c r="JFM475" s="627"/>
      <c r="JFN475" s="627"/>
      <c r="JFO475" s="627"/>
      <c r="JFP475" s="627"/>
      <c r="JFQ475" s="627"/>
      <c r="JFR475" s="627"/>
      <c r="JFS475" s="627"/>
      <c r="JFT475" s="627"/>
      <c r="JFU475" s="627"/>
      <c r="JFV475" s="627"/>
      <c r="JFW475" s="627"/>
      <c r="JFX475" s="627"/>
      <c r="JFY475" s="627"/>
      <c r="JFZ475" s="627"/>
      <c r="JGA475" s="627"/>
      <c r="JGB475" s="627"/>
      <c r="JGC475" s="627"/>
      <c r="JGD475" s="627"/>
      <c r="JGE475" s="627"/>
      <c r="JGF475" s="627"/>
      <c r="JGG475" s="627"/>
      <c r="JGH475" s="627"/>
      <c r="JGI475" s="627"/>
      <c r="JGJ475" s="627"/>
      <c r="JGK475" s="627"/>
      <c r="JGL475" s="627"/>
      <c r="JGM475" s="627"/>
      <c r="JGN475" s="627"/>
      <c r="JGO475" s="627"/>
      <c r="JGP475" s="627"/>
      <c r="JGQ475" s="627"/>
      <c r="JGR475" s="627"/>
      <c r="JGS475" s="627"/>
      <c r="JGT475" s="627"/>
      <c r="JGU475" s="627"/>
      <c r="JGV475" s="627"/>
      <c r="JGW475" s="627"/>
      <c r="JGX475" s="627"/>
      <c r="JGY475" s="627"/>
      <c r="JGZ475" s="627"/>
      <c r="JHA475" s="627"/>
      <c r="JHB475" s="627"/>
      <c r="JHC475" s="627"/>
      <c r="JHD475" s="627"/>
      <c r="JHE475" s="627"/>
      <c r="JHF475" s="627"/>
      <c r="JHG475" s="627"/>
      <c r="JHH475" s="627"/>
      <c r="JHI475" s="627"/>
      <c r="JHJ475" s="627"/>
      <c r="JHK475" s="627"/>
      <c r="JHL475" s="627"/>
      <c r="JHM475" s="627"/>
      <c r="JHN475" s="627"/>
      <c r="JHO475" s="627"/>
      <c r="JHP475" s="627"/>
      <c r="JHQ475" s="627"/>
      <c r="JHR475" s="627"/>
      <c r="JHS475" s="627"/>
      <c r="JHT475" s="627"/>
      <c r="JHU475" s="627"/>
      <c r="JHV475" s="627"/>
      <c r="JHW475" s="627"/>
      <c r="JHX475" s="627"/>
      <c r="JHY475" s="627"/>
      <c r="JHZ475" s="627"/>
      <c r="JIA475" s="627"/>
      <c r="JIB475" s="627"/>
      <c r="JIC475" s="627"/>
      <c r="JID475" s="627"/>
      <c r="JIE475" s="627"/>
      <c r="JIF475" s="627"/>
      <c r="JIG475" s="627"/>
      <c r="JIH475" s="627"/>
      <c r="JII475" s="627"/>
      <c r="JIJ475" s="627"/>
      <c r="JIK475" s="627"/>
      <c r="JIL475" s="627"/>
      <c r="JIM475" s="627"/>
      <c r="JIN475" s="627"/>
      <c r="JIO475" s="627"/>
      <c r="JIP475" s="627"/>
      <c r="JIQ475" s="627"/>
      <c r="JIR475" s="627"/>
      <c r="JIS475" s="627"/>
      <c r="JIT475" s="627"/>
      <c r="JIU475" s="627"/>
      <c r="JIV475" s="627"/>
      <c r="JIW475" s="627"/>
      <c r="JIX475" s="627"/>
      <c r="JIY475" s="627"/>
      <c r="JIZ475" s="627"/>
      <c r="JJA475" s="627"/>
      <c r="JJB475" s="627"/>
      <c r="JJC475" s="627"/>
      <c r="JJD475" s="627"/>
      <c r="JJE475" s="627"/>
      <c r="JJF475" s="627"/>
      <c r="JJG475" s="627"/>
      <c r="JJH475" s="627"/>
      <c r="JJI475" s="627"/>
      <c r="JJJ475" s="627"/>
      <c r="JJK475" s="627"/>
      <c r="JJL475" s="627"/>
      <c r="JJM475" s="627"/>
      <c r="JJN475" s="627"/>
      <c r="JJO475" s="627"/>
      <c r="JJP475" s="627"/>
      <c r="JJQ475" s="627"/>
      <c r="JJR475" s="627"/>
      <c r="JJS475" s="627"/>
      <c r="JJT475" s="627"/>
      <c r="JJU475" s="627"/>
      <c r="JJV475" s="627"/>
      <c r="JJW475" s="627"/>
      <c r="JJX475" s="627"/>
      <c r="JJY475" s="627"/>
      <c r="JJZ475" s="627"/>
      <c r="JKA475" s="627"/>
      <c r="JKB475" s="627"/>
      <c r="JKC475" s="627"/>
      <c r="JKD475" s="627"/>
      <c r="JKE475" s="627"/>
      <c r="JKF475" s="627"/>
      <c r="JKG475" s="627"/>
      <c r="JKH475" s="627"/>
      <c r="JKI475" s="627"/>
      <c r="JKJ475" s="627"/>
      <c r="JKK475" s="627"/>
      <c r="JKL475" s="627"/>
      <c r="JKM475" s="627"/>
      <c r="JKN475" s="627"/>
      <c r="JKO475" s="627"/>
      <c r="JKP475" s="627"/>
      <c r="JKQ475" s="627"/>
      <c r="JKR475" s="627"/>
      <c r="JKS475" s="627"/>
      <c r="JKT475" s="627"/>
      <c r="JKU475" s="627"/>
      <c r="JKV475" s="627"/>
      <c r="JKW475" s="627"/>
      <c r="JKX475" s="627"/>
      <c r="JKY475" s="627"/>
      <c r="JKZ475" s="627"/>
      <c r="JLA475" s="627"/>
      <c r="JLB475" s="627"/>
      <c r="JLC475" s="627"/>
      <c r="JLD475" s="627"/>
      <c r="JLE475" s="627"/>
      <c r="JLF475" s="627"/>
      <c r="JLG475" s="627"/>
      <c r="JLH475" s="627"/>
      <c r="JLI475" s="627"/>
      <c r="JLJ475" s="627"/>
      <c r="JLK475" s="627"/>
      <c r="JLL475" s="627"/>
      <c r="JLM475" s="627"/>
      <c r="JLN475" s="627"/>
      <c r="JLO475" s="627"/>
      <c r="JLP475" s="627"/>
      <c r="JLQ475" s="627"/>
      <c r="JLR475" s="627"/>
      <c r="JLS475" s="627"/>
      <c r="JLT475" s="627"/>
      <c r="JLU475" s="627"/>
      <c r="JLV475" s="627"/>
      <c r="JLW475" s="627"/>
      <c r="JLX475" s="627"/>
      <c r="JLY475" s="627"/>
      <c r="JLZ475" s="627"/>
      <c r="JMA475" s="627"/>
      <c r="JMB475" s="627"/>
      <c r="JMC475" s="627"/>
      <c r="JMD475" s="627"/>
      <c r="JME475" s="627"/>
      <c r="JMF475" s="627"/>
      <c r="JMG475" s="627"/>
      <c r="JMH475" s="627"/>
      <c r="JMI475" s="627"/>
      <c r="JMJ475" s="627"/>
      <c r="JMK475" s="627"/>
      <c r="JML475" s="627"/>
      <c r="JMM475" s="627"/>
      <c r="JMN475" s="627"/>
      <c r="JMO475" s="627"/>
      <c r="JMP475" s="627"/>
      <c r="JMQ475" s="627"/>
      <c r="JMR475" s="627"/>
      <c r="JMS475" s="627"/>
      <c r="JMT475" s="627"/>
      <c r="JMU475" s="627"/>
      <c r="JMV475" s="627"/>
      <c r="JMW475" s="627"/>
      <c r="JMX475" s="627"/>
      <c r="JMY475" s="627"/>
      <c r="JMZ475" s="627"/>
      <c r="JNA475" s="627"/>
      <c r="JNB475" s="627"/>
      <c r="JNC475" s="627"/>
      <c r="JND475" s="627"/>
      <c r="JNE475" s="627"/>
      <c r="JNF475" s="627"/>
      <c r="JNG475" s="627"/>
      <c r="JNH475" s="627"/>
      <c r="JNI475" s="627"/>
      <c r="JNJ475" s="627"/>
      <c r="JNK475" s="627"/>
      <c r="JNL475" s="627"/>
      <c r="JNM475" s="627"/>
      <c r="JNN475" s="627"/>
      <c r="JNO475" s="627"/>
      <c r="JNP475" s="627"/>
      <c r="JNQ475" s="627"/>
      <c r="JNR475" s="627"/>
      <c r="JNS475" s="627"/>
      <c r="JNT475" s="627"/>
      <c r="JNU475" s="627"/>
      <c r="JNV475" s="627"/>
      <c r="JNW475" s="627"/>
      <c r="JNX475" s="627"/>
      <c r="JNY475" s="627"/>
      <c r="JNZ475" s="627"/>
      <c r="JOA475" s="627"/>
      <c r="JOB475" s="627"/>
      <c r="JOC475" s="627"/>
      <c r="JOD475" s="627"/>
      <c r="JOE475" s="627"/>
      <c r="JOF475" s="627"/>
      <c r="JOG475" s="627"/>
      <c r="JOH475" s="627"/>
      <c r="JOI475" s="627"/>
      <c r="JOJ475" s="627"/>
      <c r="JOK475" s="627"/>
      <c r="JOL475" s="627"/>
      <c r="JOM475" s="627"/>
      <c r="JON475" s="627"/>
      <c r="JOO475" s="627"/>
      <c r="JOP475" s="627"/>
      <c r="JOQ475" s="627"/>
      <c r="JOR475" s="627"/>
      <c r="JOS475" s="627"/>
      <c r="JOT475" s="627"/>
      <c r="JOU475" s="627"/>
      <c r="JOV475" s="627"/>
      <c r="JOW475" s="627"/>
      <c r="JOX475" s="627"/>
      <c r="JOY475" s="627"/>
      <c r="JOZ475" s="627"/>
      <c r="JPA475" s="627"/>
      <c r="JPB475" s="627"/>
      <c r="JPC475" s="627"/>
      <c r="JPD475" s="627"/>
      <c r="JPE475" s="627"/>
      <c r="JPF475" s="627"/>
      <c r="JPG475" s="627"/>
      <c r="JPH475" s="627"/>
      <c r="JPI475" s="627"/>
      <c r="JPJ475" s="627"/>
      <c r="JPK475" s="627"/>
      <c r="JPL475" s="627"/>
      <c r="JPM475" s="627"/>
      <c r="JPN475" s="627"/>
      <c r="JPO475" s="627"/>
      <c r="JPP475" s="627"/>
      <c r="JPQ475" s="627"/>
      <c r="JPR475" s="627"/>
      <c r="JPS475" s="627"/>
      <c r="JPT475" s="627"/>
      <c r="JPU475" s="627"/>
      <c r="JPV475" s="627"/>
      <c r="JPW475" s="627"/>
      <c r="JPX475" s="627"/>
      <c r="JPY475" s="627"/>
      <c r="JPZ475" s="627"/>
      <c r="JQA475" s="627"/>
      <c r="JQB475" s="627"/>
      <c r="JQC475" s="627"/>
      <c r="JQD475" s="627"/>
      <c r="JQE475" s="627"/>
      <c r="JQF475" s="627"/>
      <c r="JQG475" s="627"/>
      <c r="JQH475" s="627"/>
      <c r="JQI475" s="627"/>
      <c r="JQJ475" s="627"/>
      <c r="JQK475" s="627"/>
      <c r="JQL475" s="627"/>
      <c r="JQM475" s="627"/>
      <c r="JQN475" s="627"/>
      <c r="JQO475" s="627"/>
      <c r="JQP475" s="627"/>
      <c r="JQQ475" s="627"/>
      <c r="JQR475" s="627"/>
      <c r="JQS475" s="627"/>
      <c r="JQT475" s="627"/>
      <c r="JQU475" s="627"/>
      <c r="JQV475" s="627"/>
      <c r="JQW475" s="627"/>
      <c r="JQX475" s="627"/>
      <c r="JQY475" s="627"/>
      <c r="JQZ475" s="627"/>
      <c r="JRA475" s="627"/>
      <c r="JRB475" s="627"/>
      <c r="JRC475" s="627"/>
      <c r="JRD475" s="627"/>
      <c r="JRE475" s="627"/>
      <c r="JRF475" s="627"/>
      <c r="JRG475" s="627"/>
      <c r="JRH475" s="627"/>
      <c r="JRI475" s="627"/>
      <c r="JRJ475" s="627"/>
      <c r="JRK475" s="627"/>
      <c r="JRL475" s="627"/>
      <c r="JRM475" s="627"/>
      <c r="JRN475" s="627"/>
      <c r="JRO475" s="627"/>
      <c r="JRP475" s="627"/>
      <c r="JRQ475" s="627"/>
      <c r="JRR475" s="627"/>
      <c r="JRS475" s="627"/>
      <c r="JRT475" s="627"/>
      <c r="JRU475" s="627"/>
      <c r="JRV475" s="627"/>
      <c r="JRW475" s="627"/>
      <c r="JRX475" s="627"/>
      <c r="JRY475" s="627"/>
      <c r="JRZ475" s="627"/>
      <c r="JSA475" s="627"/>
      <c r="JSB475" s="627"/>
      <c r="JSC475" s="627"/>
      <c r="JSD475" s="627"/>
      <c r="JSE475" s="627"/>
      <c r="JSF475" s="627"/>
      <c r="JSG475" s="627"/>
      <c r="JSH475" s="627"/>
      <c r="JSI475" s="627"/>
      <c r="JSJ475" s="627"/>
      <c r="JSK475" s="627"/>
      <c r="JSL475" s="627"/>
      <c r="JSM475" s="627"/>
      <c r="JSN475" s="627"/>
      <c r="JSO475" s="627"/>
      <c r="JSP475" s="627"/>
      <c r="JSQ475" s="627"/>
      <c r="JSR475" s="627"/>
      <c r="JSS475" s="627"/>
      <c r="JST475" s="627"/>
      <c r="JSU475" s="627"/>
      <c r="JSV475" s="627"/>
      <c r="JSW475" s="627"/>
      <c r="JSX475" s="627"/>
      <c r="JSY475" s="627"/>
      <c r="JSZ475" s="627"/>
      <c r="JTA475" s="627"/>
      <c r="JTB475" s="627"/>
      <c r="JTC475" s="627"/>
      <c r="JTD475" s="627"/>
      <c r="JTE475" s="627"/>
      <c r="JTF475" s="627"/>
      <c r="JTG475" s="627"/>
      <c r="JTH475" s="627"/>
      <c r="JTI475" s="627"/>
      <c r="JTJ475" s="627"/>
      <c r="JTK475" s="627"/>
      <c r="JTL475" s="627"/>
      <c r="JTM475" s="627"/>
      <c r="JTN475" s="627"/>
      <c r="JTO475" s="627"/>
      <c r="JTP475" s="627"/>
      <c r="JTQ475" s="627"/>
      <c r="JTR475" s="627"/>
      <c r="JTS475" s="627"/>
      <c r="JTT475" s="627"/>
      <c r="JTU475" s="627"/>
      <c r="JTV475" s="627"/>
      <c r="JTW475" s="627"/>
      <c r="JTX475" s="627"/>
      <c r="JTY475" s="627"/>
      <c r="JTZ475" s="627"/>
      <c r="JUA475" s="627"/>
      <c r="JUB475" s="627"/>
      <c r="JUC475" s="627"/>
      <c r="JUD475" s="627"/>
      <c r="JUE475" s="627"/>
      <c r="JUF475" s="627"/>
      <c r="JUG475" s="627"/>
      <c r="JUH475" s="627"/>
      <c r="JUI475" s="627"/>
      <c r="JUJ475" s="627"/>
      <c r="JUK475" s="627"/>
      <c r="JUL475" s="627"/>
      <c r="JUM475" s="627"/>
      <c r="JUN475" s="627"/>
      <c r="JUO475" s="627"/>
      <c r="JUP475" s="627"/>
      <c r="JUQ475" s="627"/>
      <c r="JUR475" s="627"/>
      <c r="JUS475" s="627"/>
      <c r="JUT475" s="627"/>
      <c r="JUU475" s="627"/>
      <c r="JUV475" s="627"/>
      <c r="JUW475" s="627"/>
      <c r="JUX475" s="627"/>
      <c r="JUY475" s="627"/>
      <c r="JUZ475" s="627"/>
      <c r="JVA475" s="627"/>
      <c r="JVB475" s="627"/>
      <c r="JVC475" s="627"/>
      <c r="JVD475" s="627"/>
      <c r="JVE475" s="627"/>
      <c r="JVF475" s="627"/>
      <c r="JVG475" s="627"/>
      <c r="JVH475" s="627"/>
      <c r="JVI475" s="627"/>
      <c r="JVJ475" s="627"/>
      <c r="JVK475" s="627"/>
      <c r="JVL475" s="627"/>
      <c r="JVM475" s="627"/>
      <c r="JVN475" s="627"/>
      <c r="JVO475" s="627"/>
      <c r="JVP475" s="627"/>
      <c r="JVQ475" s="627"/>
      <c r="JVR475" s="627"/>
      <c r="JVS475" s="627"/>
      <c r="JVT475" s="627"/>
      <c r="JVU475" s="627"/>
      <c r="JVV475" s="627"/>
      <c r="JVW475" s="627"/>
      <c r="JVX475" s="627"/>
      <c r="JVY475" s="627"/>
      <c r="JVZ475" s="627"/>
      <c r="JWA475" s="627"/>
      <c r="JWB475" s="627"/>
      <c r="JWC475" s="627"/>
      <c r="JWD475" s="627"/>
      <c r="JWE475" s="627"/>
      <c r="JWF475" s="627"/>
      <c r="JWG475" s="627"/>
      <c r="JWH475" s="627"/>
      <c r="JWI475" s="627"/>
      <c r="JWJ475" s="627"/>
      <c r="JWK475" s="627"/>
      <c r="JWL475" s="627"/>
      <c r="JWM475" s="627"/>
      <c r="JWN475" s="627"/>
      <c r="JWO475" s="627"/>
      <c r="JWP475" s="627"/>
      <c r="JWQ475" s="627"/>
      <c r="JWR475" s="627"/>
      <c r="JWS475" s="627"/>
      <c r="JWT475" s="627"/>
      <c r="JWU475" s="627"/>
      <c r="JWV475" s="627"/>
      <c r="JWW475" s="627"/>
      <c r="JWX475" s="627"/>
      <c r="JWY475" s="627"/>
      <c r="JWZ475" s="627"/>
      <c r="JXA475" s="627"/>
      <c r="JXB475" s="627"/>
      <c r="JXC475" s="627"/>
      <c r="JXD475" s="627"/>
      <c r="JXE475" s="627"/>
      <c r="JXF475" s="627"/>
      <c r="JXG475" s="627"/>
      <c r="JXH475" s="627"/>
      <c r="JXI475" s="627"/>
      <c r="JXJ475" s="627"/>
      <c r="JXK475" s="627"/>
      <c r="JXL475" s="627"/>
      <c r="JXM475" s="627"/>
      <c r="JXN475" s="627"/>
      <c r="JXO475" s="627"/>
      <c r="JXP475" s="627"/>
      <c r="JXQ475" s="627"/>
      <c r="JXR475" s="627"/>
      <c r="JXS475" s="627"/>
      <c r="JXT475" s="627"/>
      <c r="JXU475" s="627"/>
      <c r="JXV475" s="627"/>
      <c r="JXW475" s="627"/>
      <c r="JXX475" s="627"/>
      <c r="JXY475" s="627"/>
      <c r="JXZ475" s="627"/>
      <c r="JYA475" s="627"/>
      <c r="JYB475" s="627"/>
      <c r="JYC475" s="627"/>
      <c r="JYD475" s="627"/>
      <c r="JYE475" s="627"/>
      <c r="JYF475" s="627"/>
      <c r="JYG475" s="627"/>
      <c r="JYH475" s="627"/>
      <c r="JYI475" s="627"/>
      <c r="JYJ475" s="627"/>
      <c r="JYK475" s="627"/>
      <c r="JYL475" s="627"/>
      <c r="JYM475" s="627"/>
      <c r="JYN475" s="627"/>
      <c r="JYO475" s="627"/>
      <c r="JYP475" s="627"/>
      <c r="JYQ475" s="627"/>
      <c r="JYR475" s="627"/>
      <c r="JYS475" s="627"/>
      <c r="JYT475" s="627"/>
      <c r="JYU475" s="627"/>
      <c r="JYV475" s="627"/>
      <c r="JYW475" s="627"/>
      <c r="JYX475" s="627"/>
      <c r="JYY475" s="627"/>
      <c r="JYZ475" s="627"/>
      <c r="JZA475" s="627"/>
      <c r="JZB475" s="627"/>
      <c r="JZC475" s="627"/>
      <c r="JZD475" s="627"/>
      <c r="JZE475" s="627"/>
      <c r="JZF475" s="627"/>
      <c r="JZG475" s="627"/>
      <c r="JZH475" s="627"/>
      <c r="JZI475" s="627"/>
      <c r="JZJ475" s="627"/>
      <c r="JZK475" s="627"/>
      <c r="JZL475" s="627"/>
      <c r="JZM475" s="627"/>
      <c r="JZN475" s="627"/>
      <c r="JZO475" s="627"/>
      <c r="JZP475" s="627"/>
      <c r="JZQ475" s="627"/>
      <c r="JZR475" s="627"/>
      <c r="JZS475" s="627"/>
      <c r="JZT475" s="627"/>
      <c r="JZU475" s="627"/>
      <c r="JZV475" s="627"/>
      <c r="JZW475" s="627"/>
      <c r="JZX475" s="627"/>
      <c r="JZY475" s="627"/>
      <c r="JZZ475" s="627"/>
      <c r="KAA475" s="627"/>
      <c r="KAB475" s="627"/>
      <c r="KAC475" s="627"/>
      <c r="KAD475" s="627"/>
      <c r="KAE475" s="627"/>
      <c r="KAF475" s="627"/>
      <c r="KAG475" s="627"/>
      <c r="KAH475" s="627"/>
      <c r="KAI475" s="627"/>
      <c r="KAJ475" s="627"/>
      <c r="KAK475" s="627"/>
      <c r="KAL475" s="627"/>
      <c r="KAM475" s="627"/>
      <c r="KAN475" s="627"/>
      <c r="KAO475" s="627"/>
      <c r="KAP475" s="627"/>
      <c r="KAQ475" s="627"/>
      <c r="KAR475" s="627"/>
      <c r="KAS475" s="627"/>
      <c r="KAT475" s="627"/>
      <c r="KAU475" s="627"/>
      <c r="KAV475" s="627"/>
      <c r="KAW475" s="627"/>
      <c r="KAX475" s="627"/>
      <c r="KAY475" s="627"/>
      <c r="KAZ475" s="627"/>
      <c r="KBA475" s="627"/>
      <c r="KBB475" s="627"/>
      <c r="KBC475" s="627"/>
      <c r="KBD475" s="627"/>
      <c r="KBE475" s="627"/>
      <c r="KBF475" s="627"/>
      <c r="KBG475" s="627"/>
      <c r="KBH475" s="627"/>
      <c r="KBI475" s="627"/>
      <c r="KBJ475" s="627"/>
      <c r="KBK475" s="627"/>
      <c r="KBL475" s="627"/>
      <c r="KBM475" s="627"/>
      <c r="KBN475" s="627"/>
      <c r="KBO475" s="627"/>
      <c r="KBP475" s="627"/>
      <c r="KBQ475" s="627"/>
      <c r="KBR475" s="627"/>
      <c r="KBS475" s="627"/>
      <c r="KBT475" s="627"/>
      <c r="KBU475" s="627"/>
      <c r="KBV475" s="627"/>
      <c r="KBW475" s="627"/>
      <c r="KBX475" s="627"/>
      <c r="KBY475" s="627"/>
      <c r="KBZ475" s="627"/>
      <c r="KCA475" s="627"/>
      <c r="KCB475" s="627"/>
      <c r="KCC475" s="627"/>
      <c r="KCD475" s="627"/>
      <c r="KCE475" s="627"/>
      <c r="KCF475" s="627"/>
      <c r="KCG475" s="627"/>
      <c r="KCH475" s="627"/>
      <c r="KCI475" s="627"/>
      <c r="KCJ475" s="627"/>
      <c r="KCK475" s="627"/>
      <c r="KCL475" s="627"/>
      <c r="KCM475" s="627"/>
      <c r="KCN475" s="627"/>
      <c r="KCO475" s="627"/>
      <c r="KCP475" s="627"/>
      <c r="KCQ475" s="627"/>
      <c r="KCR475" s="627"/>
      <c r="KCS475" s="627"/>
      <c r="KCT475" s="627"/>
      <c r="KCU475" s="627"/>
      <c r="KCV475" s="627"/>
      <c r="KCW475" s="627"/>
      <c r="KCX475" s="627"/>
      <c r="KCY475" s="627"/>
      <c r="KCZ475" s="627"/>
      <c r="KDA475" s="627"/>
      <c r="KDB475" s="627"/>
      <c r="KDC475" s="627"/>
      <c r="KDD475" s="627"/>
      <c r="KDE475" s="627"/>
      <c r="KDF475" s="627"/>
      <c r="KDG475" s="627"/>
      <c r="KDH475" s="627"/>
      <c r="KDI475" s="627"/>
      <c r="KDJ475" s="627"/>
      <c r="KDK475" s="627"/>
      <c r="KDL475" s="627"/>
      <c r="KDM475" s="627"/>
      <c r="KDN475" s="627"/>
      <c r="KDO475" s="627"/>
      <c r="KDP475" s="627"/>
      <c r="KDQ475" s="627"/>
      <c r="KDR475" s="627"/>
      <c r="KDS475" s="627"/>
      <c r="KDT475" s="627"/>
      <c r="KDU475" s="627"/>
      <c r="KDV475" s="627"/>
      <c r="KDW475" s="627"/>
      <c r="KDX475" s="627"/>
      <c r="KDY475" s="627"/>
      <c r="KDZ475" s="627"/>
      <c r="KEA475" s="627"/>
      <c r="KEB475" s="627"/>
      <c r="KEC475" s="627"/>
      <c r="KED475" s="627"/>
      <c r="KEE475" s="627"/>
      <c r="KEF475" s="627"/>
      <c r="KEG475" s="627"/>
      <c r="KEH475" s="627"/>
      <c r="KEI475" s="627"/>
      <c r="KEJ475" s="627"/>
      <c r="KEK475" s="627"/>
      <c r="KEL475" s="627"/>
      <c r="KEM475" s="627"/>
      <c r="KEN475" s="627"/>
      <c r="KEO475" s="627"/>
      <c r="KEP475" s="627"/>
      <c r="KEQ475" s="627"/>
      <c r="KER475" s="627"/>
      <c r="KES475" s="627"/>
      <c r="KET475" s="627"/>
      <c r="KEU475" s="627"/>
      <c r="KEV475" s="627"/>
      <c r="KEW475" s="627"/>
      <c r="KEX475" s="627"/>
      <c r="KEY475" s="627"/>
      <c r="KEZ475" s="627"/>
      <c r="KFA475" s="627"/>
      <c r="KFB475" s="627"/>
      <c r="KFC475" s="627"/>
      <c r="KFD475" s="627"/>
      <c r="KFE475" s="627"/>
      <c r="KFF475" s="627"/>
      <c r="KFG475" s="627"/>
      <c r="KFH475" s="627"/>
      <c r="KFI475" s="627"/>
      <c r="KFJ475" s="627"/>
      <c r="KFK475" s="627"/>
      <c r="KFL475" s="627"/>
      <c r="KFM475" s="627"/>
      <c r="KFN475" s="627"/>
      <c r="KFO475" s="627"/>
      <c r="KFP475" s="627"/>
      <c r="KFQ475" s="627"/>
      <c r="KFR475" s="627"/>
      <c r="KFS475" s="627"/>
      <c r="KFT475" s="627"/>
      <c r="KFU475" s="627"/>
      <c r="KFV475" s="627"/>
      <c r="KFW475" s="627"/>
      <c r="KFX475" s="627"/>
      <c r="KFY475" s="627"/>
      <c r="KFZ475" s="627"/>
      <c r="KGA475" s="627"/>
      <c r="KGB475" s="627"/>
      <c r="KGC475" s="627"/>
      <c r="KGD475" s="627"/>
      <c r="KGE475" s="627"/>
      <c r="KGF475" s="627"/>
      <c r="KGG475" s="627"/>
      <c r="KGH475" s="627"/>
      <c r="KGI475" s="627"/>
      <c r="KGJ475" s="627"/>
      <c r="KGK475" s="627"/>
      <c r="KGL475" s="627"/>
      <c r="KGM475" s="627"/>
      <c r="KGN475" s="627"/>
      <c r="KGO475" s="627"/>
      <c r="KGP475" s="627"/>
      <c r="KGQ475" s="627"/>
      <c r="KGR475" s="627"/>
      <c r="KGS475" s="627"/>
      <c r="KGT475" s="627"/>
      <c r="KGU475" s="627"/>
      <c r="KGV475" s="627"/>
      <c r="KGW475" s="627"/>
      <c r="KGX475" s="627"/>
      <c r="KGY475" s="627"/>
      <c r="KGZ475" s="627"/>
      <c r="KHA475" s="627"/>
      <c r="KHB475" s="627"/>
      <c r="KHC475" s="627"/>
      <c r="KHD475" s="627"/>
      <c r="KHE475" s="627"/>
      <c r="KHF475" s="627"/>
      <c r="KHG475" s="627"/>
      <c r="KHH475" s="627"/>
      <c r="KHI475" s="627"/>
      <c r="KHJ475" s="627"/>
      <c r="KHK475" s="627"/>
      <c r="KHL475" s="627"/>
      <c r="KHM475" s="627"/>
      <c r="KHN475" s="627"/>
      <c r="KHO475" s="627"/>
      <c r="KHP475" s="627"/>
      <c r="KHQ475" s="627"/>
      <c r="KHR475" s="627"/>
      <c r="KHS475" s="627"/>
      <c r="KHT475" s="627"/>
      <c r="KHU475" s="627"/>
      <c r="KHV475" s="627"/>
      <c r="KHW475" s="627"/>
      <c r="KHX475" s="627"/>
      <c r="KHY475" s="627"/>
      <c r="KHZ475" s="627"/>
      <c r="KIA475" s="627"/>
      <c r="KIB475" s="627"/>
      <c r="KIC475" s="627"/>
      <c r="KID475" s="627"/>
      <c r="KIE475" s="627"/>
      <c r="KIF475" s="627"/>
      <c r="KIG475" s="627"/>
      <c r="KIH475" s="627"/>
      <c r="KII475" s="627"/>
      <c r="KIJ475" s="627"/>
      <c r="KIK475" s="627"/>
      <c r="KIL475" s="627"/>
      <c r="KIM475" s="627"/>
      <c r="KIN475" s="627"/>
      <c r="KIO475" s="627"/>
      <c r="KIP475" s="627"/>
      <c r="KIQ475" s="627"/>
      <c r="KIR475" s="627"/>
      <c r="KIS475" s="627"/>
      <c r="KIT475" s="627"/>
      <c r="KIU475" s="627"/>
      <c r="KIV475" s="627"/>
      <c r="KIW475" s="627"/>
      <c r="KIX475" s="627"/>
      <c r="KIY475" s="627"/>
      <c r="KIZ475" s="627"/>
      <c r="KJA475" s="627"/>
      <c r="KJB475" s="627"/>
      <c r="KJC475" s="627"/>
      <c r="KJD475" s="627"/>
      <c r="KJE475" s="627"/>
      <c r="KJF475" s="627"/>
      <c r="KJG475" s="627"/>
      <c r="KJH475" s="627"/>
      <c r="KJI475" s="627"/>
      <c r="KJJ475" s="627"/>
      <c r="KJK475" s="627"/>
      <c r="KJL475" s="627"/>
      <c r="KJM475" s="627"/>
      <c r="KJN475" s="627"/>
      <c r="KJO475" s="627"/>
      <c r="KJP475" s="627"/>
      <c r="KJQ475" s="627"/>
      <c r="KJR475" s="627"/>
      <c r="KJS475" s="627"/>
      <c r="KJT475" s="627"/>
      <c r="KJU475" s="627"/>
      <c r="KJV475" s="627"/>
      <c r="KJW475" s="627"/>
      <c r="KJX475" s="627"/>
      <c r="KJY475" s="627"/>
      <c r="KJZ475" s="627"/>
      <c r="KKA475" s="627"/>
      <c r="KKB475" s="627"/>
      <c r="KKC475" s="627"/>
      <c r="KKD475" s="627"/>
      <c r="KKE475" s="627"/>
      <c r="KKF475" s="627"/>
      <c r="KKG475" s="627"/>
      <c r="KKH475" s="627"/>
      <c r="KKI475" s="627"/>
      <c r="KKJ475" s="627"/>
      <c r="KKK475" s="627"/>
      <c r="KKL475" s="627"/>
      <c r="KKM475" s="627"/>
      <c r="KKN475" s="627"/>
      <c r="KKO475" s="627"/>
      <c r="KKP475" s="627"/>
      <c r="KKQ475" s="627"/>
      <c r="KKR475" s="627"/>
      <c r="KKS475" s="627"/>
      <c r="KKT475" s="627"/>
      <c r="KKU475" s="627"/>
      <c r="KKV475" s="627"/>
      <c r="KKW475" s="627"/>
      <c r="KKX475" s="627"/>
      <c r="KKY475" s="627"/>
      <c r="KKZ475" s="627"/>
      <c r="KLA475" s="627"/>
      <c r="KLB475" s="627"/>
      <c r="KLC475" s="627"/>
      <c r="KLD475" s="627"/>
      <c r="KLE475" s="627"/>
      <c r="KLF475" s="627"/>
      <c r="KLG475" s="627"/>
      <c r="KLH475" s="627"/>
      <c r="KLI475" s="627"/>
      <c r="KLJ475" s="627"/>
      <c r="KLK475" s="627"/>
      <c r="KLL475" s="627"/>
      <c r="KLM475" s="627"/>
      <c r="KLN475" s="627"/>
      <c r="KLO475" s="627"/>
      <c r="KLP475" s="627"/>
      <c r="KLQ475" s="627"/>
      <c r="KLR475" s="627"/>
      <c r="KLS475" s="627"/>
      <c r="KLT475" s="627"/>
      <c r="KLU475" s="627"/>
      <c r="KLV475" s="627"/>
      <c r="KLW475" s="627"/>
      <c r="KLX475" s="627"/>
      <c r="KLY475" s="627"/>
      <c r="KLZ475" s="627"/>
      <c r="KMA475" s="627"/>
      <c r="KMB475" s="627"/>
      <c r="KMC475" s="627"/>
      <c r="KMD475" s="627"/>
      <c r="KME475" s="627"/>
      <c r="KMF475" s="627"/>
      <c r="KMG475" s="627"/>
      <c r="KMH475" s="627"/>
      <c r="KMI475" s="627"/>
      <c r="KMJ475" s="627"/>
      <c r="KMK475" s="627"/>
      <c r="KML475" s="627"/>
      <c r="KMM475" s="627"/>
      <c r="KMN475" s="627"/>
      <c r="KMO475" s="627"/>
      <c r="KMP475" s="627"/>
      <c r="KMQ475" s="627"/>
      <c r="KMR475" s="627"/>
      <c r="KMS475" s="627"/>
      <c r="KMT475" s="627"/>
      <c r="KMU475" s="627"/>
      <c r="KMV475" s="627"/>
      <c r="KMW475" s="627"/>
      <c r="KMX475" s="627"/>
      <c r="KMY475" s="627"/>
      <c r="KMZ475" s="627"/>
      <c r="KNA475" s="627"/>
      <c r="KNB475" s="627"/>
      <c r="KNC475" s="627"/>
      <c r="KND475" s="627"/>
      <c r="KNE475" s="627"/>
      <c r="KNF475" s="627"/>
      <c r="KNG475" s="627"/>
      <c r="KNH475" s="627"/>
      <c r="KNI475" s="627"/>
      <c r="KNJ475" s="627"/>
      <c r="KNK475" s="627"/>
      <c r="KNL475" s="627"/>
      <c r="KNM475" s="627"/>
      <c r="KNN475" s="627"/>
      <c r="KNO475" s="627"/>
      <c r="KNP475" s="627"/>
      <c r="KNQ475" s="627"/>
      <c r="KNR475" s="627"/>
      <c r="KNS475" s="627"/>
      <c r="KNT475" s="627"/>
      <c r="KNU475" s="627"/>
      <c r="KNV475" s="627"/>
      <c r="KNW475" s="627"/>
      <c r="KNX475" s="627"/>
      <c r="KNY475" s="627"/>
      <c r="KNZ475" s="627"/>
      <c r="KOA475" s="627"/>
      <c r="KOB475" s="627"/>
      <c r="KOC475" s="627"/>
      <c r="KOD475" s="627"/>
      <c r="KOE475" s="627"/>
      <c r="KOF475" s="627"/>
      <c r="KOG475" s="627"/>
      <c r="KOH475" s="627"/>
      <c r="KOI475" s="627"/>
      <c r="KOJ475" s="627"/>
      <c r="KOK475" s="627"/>
      <c r="KOL475" s="627"/>
      <c r="KOM475" s="627"/>
      <c r="KON475" s="627"/>
      <c r="KOO475" s="627"/>
      <c r="KOP475" s="627"/>
      <c r="KOQ475" s="627"/>
      <c r="KOR475" s="627"/>
      <c r="KOS475" s="627"/>
      <c r="KOT475" s="627"/>
      <c r="KOU475" s="627"/>
      <c r="KOV475" s="627"/>
      <c r="KOW475" s="627"/>
      <c r="KOX475" s="627"/>
      <c r="KOY475" s="627"/>
      <c r="KOZ475" s="627"/>
      <c r="KPA475" s="627"/>
      <c r="KPB475" s="627"/>
      <c r="KPC475" s="627"/>
      <c r="KPD475" s="627"/>
      <c r="KPE475" s="627"/>
      <c r="KPF475" s="627"/>
      <c r="KPG475" s="627"/>
      <c r="KPH475" s="627"/>
      <c r="KPI475" s="627"/>
      <c r="KPJ475" s="627"/>
      <c r="KPK475" s="627"/>
      <c r="KPL475" s="627"/>
      <c r="KPM475" s="627"/>
      <c r="KPN475" s="627"/>
      <c r="KPO475" s="627"/>
      <c r="KPP475" s="627"/>
      <c r="KPQ475" s="627"/>
      <c r="KPR475" s="627"/>
      <c r="KPS475" s="627"/>
      <c r="KPT475" s="627"/>
      <c r="KPU475" s="627"/>
      <c r="KPV475" s="627"/>
      <c r="KPW475" s="627"/>
      <c r="KPX475" s="627"/>
      <c r="KPY475" s="627"/>
      <c r="KPZ475" s="627"/>
      <c r="KQA475" s="627"/>
      <c r="KQB475" s="627"/>
      <c r="KQC475" s="627"/>
      <c r="KQD475" s="627"/>
      <c r="KQE475" s="627"/>
      <c r="KQF475" s="627"/>
      <c r="KQG475" s="627"/>
      <c r="KQH475" s="627"/>
      <c r="KQI475" s="627"/>
      <c r="KQJ475" s="627"/>
      <c r="KQK475" s="627"/>
      <c r="KQL475" s="627"/>
      <c r="KQM475" s="627"/>
      <c r="KQN475" s="627"/>
      <c r="KQO475" s="627"/>
      <c r="KQP475" s="627"/>
      <c r="KQQ475" s="627"/>
      <c r="KQR475" s="627"/>
      <c r="KQS475" s="627"/>
      <c r="KQT475" s="627"/>
      <c r="KQU475" s="627"/>
      <c r="KQV475" s="627"/>
      <c r="KQW475" s="627"/>
      <c r="KQX475" s="627"/>
      <c r="KQY475" s="627"/>
      <c r="KQZ475" s="627"/>
      <c r="KRA475" s="627"/>
      <c r="KRB475" s="627"/>
      <c r="KRC475" s="627"/>
      <c r="KRD475" s="627"/>
      <c r="KRE475" s="627"/>
      <c r="KRF475" s="627"/>
      <c r="KRG475" s="627"/>
      <c r="KRH475" s="627"/>
      <c r="KRI475" s="627"/>
      <c r="KRJ475" s="627"/>
      <c r="KRK475" s="627"/>
      <c r="KRL475" s="627"/>
      <c r="KRM475" s="627"/>
      <c r="KRN475" s="627"/>
      <c r="KRO475" s="627"/>
      <c r="KRP475" s="627"/>
      <c r="KRQ475" s="627"/>
      <c r="KRR475" s="627"/>
      <c r="KRS475" s="627"/>
      <c r="KRT475" s="627"/>
      <c r="KRU475" s="627"/>
      <c r="KRV475" s="627"/>
      <c r="KRW475" s="627"/>
      <c r="KRX475" s="627"/>
      <c r="KRY475" s="627"/>
      <c r="KRZ475" s="627"/>
      <c r="KSA475" s="627"/>
      <c r="KSB475" s="627"/>
      <c r="KSC475" s="627"/>
      <c r="KSD475" s="627"/>
      <c r="KSE475" s="627"/>
      <c r="KSF475" s="627"/>
      <c r="KSG475" s="627"/>
      <c r="KSH475" s="627"/>
      <c r="KSI475" s="627"/>
      <c r="KSJ475" s="627"/>
      <c r="KSK475" s="627"/>
      <c r="KSL475" s="627"/>
      <c r="KSM475" s="627"/>
      <c r="KSN475" s="627"/>
      <c r="KSO475" s="627"/>
      <c r="KSP475" s="627"/>
      <c r="KSQ475" s="627"/>
      <c r="KSR475" s="627"/>
      <c r="KSS475" s="627"/>
      <c r="KST475" s="627"/>
      <c r="KSU475" s="627"/>
      <c r="KSV475" s="627"/>
      <c r="KSW475" s="627"/>
      <c r="KSX475" s="627"/>
      <c r="KSY475" s="627"/>
      <c r="KSZ475" s="627"/>
      <c r="KTA475" s="627"/>
      <c r="KTB475" s="627"/>
      <c r="KTC475" s="627"/>
      <c r="KTD475" s="627"/>
      <c r="KTE475" s="627"/>
      <c r="KTF475" s="627"/>
      <c r="KTG475" s="627"/>
      <c r="KTH475" s="627"/>
      <c r="KTI475" s="627"/>
      <c r="KTJ475" s="627"/>
      <c r="KTK475" s="627"/>
      <c r="KTL475" s="627"/>
      <c r="KTM475" s="627"/>
      <c r="KTN475" s="627"/>
      <c r="KTO475" s="627"/>
      <c r="KTP475" s="627"/>
      <c r="KTQ475" s="627"/>
      <c r="KTR475" s="627"/>
      <c r="KTS475" s="627"/>
      <c r="KTT475" s="627"/>
      <c r="KTU475" s="627"/>
      <c r="KTV475" s="627"/>
      <c r="KTW475" s="627"/>
      <c r="KTX475" s="627"/>
      <c r="KTY475" s="627"/>
      <c r="KTZ475" s="627"/>
      <c r="KUA475" s="627"/>
      <c r="KUB475" s="627"/>
      <c r="KUC475" s="627"/>
      <c r="KUD475" s="627"/>
      <c r="KUE475" s="627"/>
      <c r="KUF475" s="627"/>
      <c r="KUG475" s="627"/>
      <c r="KUH475" s="627"/>
      <c r="KUI475" s="627"/>
      <c r="KUJ475" s="627"/>
      <c r="KUK475" s="627"/>
      <c r="KUL475" s="627"/>
      <c r="KUM475" s="627"/>
      <c r="KUN475" s="627"/>
      <c r="KUO475" s="627"/>
      <c r="KUP475" s="627"/>
      <c r="KUQ475" s="627"/>
      <c r="KUR475" s="627"/>
      <c r="KUS475" s="627"/>
      <c r="KUT475" s="627"/>
      <c r="KUU475" s="627"/>
      <c r="KUV475" s="627"/>
      <c r="KUW475" s="627"/>
      <c r="KUX475" s="627"/>
      <c r="KUY475" s="627"/>
      <c r="KUZ475" s="627"/>
      <c r="KVA475" s="627"/>
      <c r="KVB475" s="627"/>
      <c r="KVC475" s="627"/>
      <c r="KVD475" s="627"/>
      <c r="KVE475" s="627"/>
      <c r="KVF475" s="627"/>
      <c r="KVG475" s="627"/>
      <c r="KVH475" s="627"/>
      <c r="KVI475" s="627"/>
      <c r="KVJ475" s="627"/>
      <c r="KVK475" s="627"/>
      <c r="KVL475" s="627"/>
      <c r="KVM475" s="627"/>
      <c r="KVN475" s="627"/>
      <c r="KVO475" s="627"/>
      <c r="KVP475" s="627"/>
      <c r="KVQ475" s="627"/>
      <c r="KVR475" s="627"/>
      <c r="KVS475" s="627"/>
      <c r="KVT475" s="627"/>
      <c r="KVU475" s="627"/>
      <c r="KVV475" s="627"/>
      <c r="KVW475" s="627"/>
      <c r="KVX475" s="627"/>
      <c r="KVY475" s="627"/>
      <c r="KVZ475" s="627"/>
      <c r="KWA475" s="627"/>
      <c r="KWB475" s="627"/>
      <c r="KWC475" s="627"/>
      <c r="KWD475" s="627"/>
      <c r="KWE475" s="627"/>
      <c r="KWF475" s="627"/>
      <c r="KWG475" s="627"/>
      <c r="KWH475" s="627"/>
      <c r="KWI475" s="627"/>
      <c r="KWJ475" s="627"/>
      <c r="KWK475" s="627"/>
      <c r="KWL475" s="627"/>
      <c r="KWM475" s="627"/>
      <c r="KWN475" s="627"/>
      <c r="KWO475" s="627"/>
      <c r="KWP475" s="627"/>
      <c r="KWQ475" s="627"/>
      <c r="KWR475" s="627"/>
      <c r="KWS475" s="627"/>
      <c r="KWT475" s="627"/>
      <c r="KWU475" s="627"/>
      <c r="KWV475" s="627"/>
      <c r="KWW475" s="627"/>
      <c r="KWX475" s="627"/>
      <c r="KWY475" s="627"/>
      <c r="KWZ475" s="627"/>
      <c r="KXA475" s="627"/>
      <c r="KXB475" s="627"/>
      <c r="KXC475" s="627"/>
      <c r="KXD475" s="627"/>
      <c r="KXE475" s="627"/>
      <c r="KXF475" s="627"/>
      <c r="KXG475" s="627"/>
      <c r="KXH475" s="627"/>
      <c r="KXI475" s="627"/>
      <c r="KXJ475" s="627"/>
      <c r="KXK475" s="627"/>
      <c r="KXL475" s="627"/>
      <c r="KXM475" s="627"/>
      <c r="KXN475" s="627"/>
      <c r="KXO475" s="627"/>
      <c r="KXP475" s="627"/>
      <c r="KXQ475" s="627"/>
      <c r="KXR475" s="627"/>
      <c r="KXS475" s="627"/>
      <c r="KXT475" s="627"/>
      <c r="KXU475" s="627"/>
      <c r="KXV475" s="627"/>
      <c r="KXW475" s="627"/>
      <c r="KXX475" s="627"/>
      <c r="KXY475" s="627"/>
      <c r="KXZ475" s="627"/>
      <c r="KYA475" s="627"/>
      <c r="KYB475" s="627"/>
      <c r="KYC475" s="627"/>
      <c r="KYD475" s="627"/>
      <c r="KYE475" s="627"/>
      <c r="KYF475" s="627"/>
      <c r="KYG475" s="627"/>
      <c r="KYH475" s="627"/>
      <c r="KYI475" s="627"/>
      <c r="KYJ475" s="627"/>
      <c r="KYK475" s="627"/>
      <c r="KYL475" s="627"/>
      <c r="KYM475" s="627"/>
      <c r="KYN475" s="627"/>
      <c r="KYO475" s="627"/>
      <c r="KYP475" s="627"/>
      <c r="KYQ475" s="627"/>
      <c r="KYR475" s="627"/>
      <c r="KYS475" s="627"/>
      <c r="KYT475" s="627"/>
      <c r="KYU475" s="627"/>
      <c r="KYV475" s="627"/>
      <c r="KYW475" s="627"/>
      <c r="KYX475" s="627"/>
      <c r="KYY475" s="627"/>
      <c r="KYZ475" s="627"/>
      <c r="KZA475" s="627"/>
      <c r="KZB475" s="627"/>
      <c r="KZC475" s="627"/>
      <c r="KZD475" s="627"/>
      <c r="KZE475" s="627"/>
      <c r="KZF475" s="627"/>
      <c r="KZG475" s="627"/>
      <c r="KZH475" s="627"/>
      <c r="KZI475" s="627"/>
      <c r="KZJ475" s="627"/>
      <c r="KZK475" s="627"/>
      <c r="KZL475" s="627"/>
      <c r="KZM475" s="627"/>
      <c r="KZN475" s="627"/>
      <c r="KZO475" s="627"/>
      <c r="KZP475" s="627"/>
      <c r="KZQ475" s="627"/>
      <c r="KZR475" s="627"/>
      <c r="KZS475" s="627"/>
      <c r="KZT475" s="627"/>
      <c r="KZU475" s="627"/>
      <c r="KZV475" s="627"/>
      <c r="KZW475" s="627"/>
      <c r="KZX475" s="627"/>
      <c r="KZY475" s="627"/>
      <c r="KZZ475" s="627"/>
      <c r="LAA475" s="627"/>
      <c r="LAB475" s="627"/>
      <c r="LAC475" s="627"/>
      <c r="LAD475" s="627"/>
      <c r="LAE475" s="627"/>
      <c r="LAF475" s="627"/>
      <c r="LAG475" s="627"/>
      <c r="LAH475" s="627"/>
      <c r="LAI475" s="627"/>
      <c r="LAJ475" s="627"/>
      <c r="LAK475" s="627"/>
      <c r="LAL475" s="627"/>
      <c r="LAM475" s="627"/>
      <c r="LAN475" s="627"/>
      <c r="LAO475" s="627"/>
      <c r="LAP475" s="627"/>
      <c r="LAQ475" s="627"/>
      <c r="LAR475" s="627"/>
      <c r="LAS475" s="627"/>
      <c r="LAT475" s="627"/>
      <c r="LAU475" s="627"/>
      <c r="LAV475" s="627"/>
      <c r="LAW475" s="627"/>
      <c r="LAX475" s="627"/>
      <c r="LAY475" s="627"/>
      <c r="LAZ475" s="627"/>
      <c r="LBA475" s="627"/>
      <c r="LBB475" s="627"/>
      <c r="LBC475" s="627"/>
      <c r="LBD475" s="627"/>
      <c r="LBE475" s="627"/>
      <c r="LBF475" s="627"/>
      <c r="LBG475" s="627"/>
      <c r="LBH475" s="627"/>
      <c r="LBI475" s="627"/>
      <c r="LBJ475" s="627"/>
      <c r="LBK475" s="627"/>
      <c r="LBL475" s="627"/>
      <c r="LBM475" s="627"/>
      <c r="LBN475" s="627"/>
      <c r="LBO475" s="627"/>
      <c r="LBP475" s="627"/>
      <c r="LBQ475" s="627"/>
      <c r="LBR475" s="627"/>
      <c r="LBS475" s="627"/>
      <c r="LBT475" s="627"/>
      <c r="LBU475" s="627"/>
      <c r="LBV475" s="627"/>
      <c r="LBW475" s="627"/>
      <c r="LBX475" s="627"/>
      <c r="LBY475" s="627"/>
      <c r="LBZ475" s="627"/>
      <c r="LCA475" s="627"/>
      <c r="LCB475" s="627"/>
      <c r="LCC475" s="627"/>
      <c r="LCD475" s="627"/>
      <c r="LCE475" s="627"/>
      <c r="LCF475" s="627"/>
      <c r="LCG475" s="627"/>
      <c r="LCH475" s="627"/>
      <c r="LCI475" s="627"/>
      <c r="LCJ475" s="627"/>
      <c r="LCK475" s="627"/>
      <c r="LCL475" s="627"/>
      <c r="LCM475" s="627"/>
      <c r="LCN475" s="627"/>
      <c r="LCO475" s="627"/>
      <c r="LCP475" s="627"/>
      <c r="LCQ475" s="627"/>
      <c r="LCR475" s="627"/>
      <c r="LCS475" s="627"/>
      <c r="LCT475" s="627"/>
      <c r="LCU475" s="627"/>
      <c r="LCV475" s="627"/>
      <c r="LCW475" s="627"/>
      <c r="LCX475" s="627"/>
      <c r="LCY475" s="627"/>
      <c r="LCZ475" s="627"/>
      <c r="LDA475" s="627"/>
      <c r="LDB475" s="627"/>
      <c r="LDC475" s="627"/>
      <c r="LDD475" s="627"/>
      <c r="LDE475" s="627"/>
      <c r="LDF475" s="627"/>
      <c r="LDG475" s="627"/>
      <c r="LDH475" s="627"/>
      <c r="LDI475" s="627"/>
      <c r="LDJ475" s="627"/>
      <c r="LDK475" s="627"/>
      <c r="LDL475" s="627"/>
      <c r="LDM475" s="627"/>
      <c r="LDN475" s="627"/>
      <c r="LDO475" s="627"/>
      <c r="LDP475" s="627"/>
      <c r="LDQ475" s="627"/>
      <c r="LDR475" s="627"/>
      <c r="LDS475" s="627"/>
      <c r="LDT475" s="627"/>
      <c r="LDU475" s="627"/>
      <c r="LDV475" s="627"/>
      <c r="LDW475" s="627"/>
      <c r="LDX475" s="627"/>
      <c r="LDY475" s="627"/>
      <c r="LDZ475" s="627"/>
      <c r="LEA475" s="627"/>
      <c r="LEB475" s="627"/>
      <c r="LEC475" s="627"/>
      <c r="LED475" s="627"/>
      <c r="LEE475" s="627"/>
      <c r="LEF475" s="627"/>
      <c r="LEG475" s="627"/>
      <c r="LEH475" s="627"/>
      <c r="LEI475" s="627"/>
      <c r="LEJ475" s="627"/>
      <c r="LEK475" s="627"/>
      <c r="LEL475" s="627"/>
      <c r="LEM475" s="627"/>
      <c r="LEN475" s="627"/>
      <c r="LEO475" s="627"/>
      <c r="LEP475" s="627"/>
      <c r="LEQ475" s="627"/>
      <c r="LER475" s="627"/>
      <c r="LES475" s="627"/>
      <c r="LET475" s="627"/>
      <c r="LEU475" s="627"/>
      <c r="LEV475" s="627"/>
      <c r="LEW475" s="627"/>
      <c r="LEX475" s="627"/>
      <c r="LEY475" s="627"/>
      <c r="LEZ475" s="627"/>
      <c r="LFA475" s="627"/>
      <c r="LFB475" s="627"/>
      <c r="LFC475" s="627"/>
      <c r="LFD475" s="627"/>
      <c r="LFE475" s="627"/>
      <c r="LFF475" s="627"/>
      <c r="LFG475" s="627"/>
      <c r="LFH475" s="627"/>
      <c r="LFI475" s="627"/>
      <c r="LFJ475" s="627"/>
      <c r="LFK475" s="627"/>
      <c r="LFL475" s="627"/>
      <c r="LFM475" s="627"/>
      <c r="LFN475" s="627"/>
      <c r="LFO475" s="627"/>
      <c r="LFP475" s="627"/>
      <c r="LFQ475" s="627"/>
      <c r="LFR475" s="627"/>
      <c r="LFS475" s="627"/>
      <c r="LFT475" s="627"/>
      <c r="LFU475" s="627"/>
      <c r="LFV475" s="627"/>
      <c r="LFW475" s="627"/>
      <c r="LFX475" s="627"/>
      <c r="LFY475" s="627"/>
      <c r="LFZ475" s="627"/>
      <c r="LGA475" s="627"/>
      <c r="LGB475" s="627"/>
      <c r="LGC475" s="627"/>
      <c r="LGD475" s="627"/>
      <c r="LGE475" s="627"/>
      <c r="LGF475" s="627"/>
      <c r="LGG475" s="627"/>
      <c r="LGH475" s="627"/>
      <c r="LGI475" s="627"/>
      <c r="LGJ475" s="627"/>
      <c r="LGK475" s="627"/>
      <c r="LGL475" s="627"/>
      <c r="LGM475" s="627"/>
      <c r="LGN475" s="627"/>
      <c r="LGO475" s="627"/>
      <c r="LGP475" s="627"/>
      <c r="LGQ475" s="627"/>
      <c r="LGR475" s="627"/>
      <c r="LGS475" s="627"/>
      <c r="LGT475" s="627"/>
      <c r="LGU475" s="627"/>
      <c r="LGV475" s="627"/>
      <c r="LGW475" s="627"/>
      <c r="LGX475" s="627"/>
      <c r="LGY475" s="627"/>
      <c r="LGZ475" s="627"/>
      <c r="LHA475" s="627"/>
      <c r="LHB475" s="627"/>
      <c r="LHC475" s="627"/>
      <c r="LHD475" s="627"/>
      <c r="LHE475" s="627"/>
      <c r="LHF475" s="627"/>
      <c r="LHG475" s="627"/>
      <c r="LHH475" s="627"/>
      <c r="LHI475" s="627"/>
      <c r="LHJ475" s="627"/>
      <c r="LHK475" s="627"/>
      <c r="LHL475" s="627"/>
      <c r="LHM475" s="627"/>
      <c r="LHN475" s="627"/>
      <c r="LHO475" s="627"/>
      <c r="LHP475" s="627"/>
      <c r="LHQ475" s="627"/>
      <c r="LHR475" s="627"/>
      <c r="LHS475" s="627"/>
      <c r="LHT475" s="627"/>
      <c r="LHU475" s="627"/>
      <c r="LHV475" s="627"/>
      <c r="LHW475" s="627"/>
      <c r="LHX475" s="627"/>
      <c r="LHY475" s="627"/>
      <c r="LHZ475" s="627"/>
      <c r="LIA475" s="627"/>
      <c r="LIB475" s="627"/>
      <c r="LIC475" s="627"/>
      <c r="LID475" s="627"/>
      <c r="LIE475" s="627"/>
      <c r="LIF475" s="627"/>
      <c r="LIG475" s="627"/>
      <c r="LIH475" s="627"/>
      <c r="LII475" s="627"/>
      <c r="LIJ475" s="627"/>
      <c r="LIK475" s="627"/>
      <c r="LIL475" s="627"/>
      <c r="LIM475" s="627"/>
      <c r="LIN475" s="627"/>
      <c r="LIO475" s="627"/>
      <c r="LIP475" s="627"/>
      <c r="LIQ475" s="627"/>
      <c r="LIR475" s="627"/>
      <c r="LIS475" s="627"/>
      <c r="LIT475" s="627"/>
      <c r="LIU475" s="627"/>
      <c r="LIV475" s="627"/>
      <c r="LIW475" s="627"/>
      <c r="LIX475" s="627"/>
      <c r="LIY475" s="627"/>
      <c r="LIZ475" s="627"/>
      <c r="LJA475" s="627"/>
      <c r="LJB475" s="627"/>
      <c r="LJC475" s="627"/>
      <c r="LJD475" s="627"/>
      <c r="LJE475" s="627"/>
      <c r="LJF475" s="627"/>
      <c r="LJG475" s="627"/>
      <c r="LJH475" s="627"/>
      <c r="LJI475" s="627"/>
      <c r="LJJ475" s="627"/>
      <c r="LJK475" s="627"/>
      <c r="LJL475" s="627"/>
      <c r="LJM475" s="627"/>
      <c r="LJN475" s="627"/>
      <c r="LJO475" s="627"/>
      <c r="LJP475" s="627"/>
      <c r="LJQ475" s="627"/>
      <c r="LJR475" s="627"/>
      <c r="LJS475" s="627"/>
      <c r="LJT475" s="627"/>
      <c r="LJU475" s="627"/>
      <c r="LJV475" s="627"/>
      <c r="LJW475" s="627"/>
      <c r="LJX475" s="627"/>
      <c r="LJY475" s="627"/>
      <c r="LJZ475" s="627"/>
      <c r="LKA475" s="627"/>
      <c r="LKB475" s="627"/>
      <c r="LKC475" s="627"/>
      <c r="LKD475" s="627"/>
      <c r="LKE475" s="627"/>
      <c r="LKF475" s="627"/>
      <c r="LKG475" s="627"/>
      <c r="LKH475" s="627"/>
      <c r="LKI475" s="627"/>
      <c r="LKJ475" s="627"/>
      <c r="LKK475" s="627"/>
      <c r="LKL475" s="627"/>
      <c r="LKM475" s="627"/>
      <c r="LKN475" s="627"/>
      <c r="LKO475" s="627"/>
      <c r="LKP475" s="627"/>
      <c r="LKQ475" s="627"/>
      <c r="LKR475" s="627"/>
      <c r="LKS475" s="627"/>
      <c r="LKT475" s="627"/>
      <c r="LKU475" s="627"/>
      <c r="LKV475" s="627"/>
      <c r="LKW475" s="627"/>
      <c r="LKX475" s="627"/>
      <c r="LKY475" s="627"/>
      <c r="LKZ475" s="627"/>
      <c r="LLA475" s="627"/>
      <c r="LLB475" s="627"/>
      <c r="LLC475" s="627"/>
      <c r="LLD475" s="627"/>
      <c r="LLE475" s="627"/>
      <c r="LLF475" s="627"/>
      <c r="LLG475" s="627"/>
      <c r="LLH475" s="627"/>
      <c r="LLI475" s="627"/>
      <c r="LLJ475" s="627"/>
      <c r="LLK475" s="627"/>
      <c r="LLL475" s="627"/>
      <c r="LLM475" s="627"/>
      <c r="LLN475" s="627"/>
      <c r="LLO475" s="627"/>
      <c r="LLP475" s="627"/>
      <c r="LLQ475" s="627"/>
      <c r="LLR475" s="627"/>
      <c r="LLS475" s="627"/>
      <c r="LLT475" s="627"/>
      <c r="LLU475" s="627"/>
      <c r="LLV475" s="627"/>
      <c r="LLW475" s="627"/>
      <c r="LLX475" s="627"/>
      <c r="LLY475" s="627"/>
      <c r="LLZ475" s="627"/>
      <c r="LMA475" s="627"/>
      <c r="LMB475" s="627"/>
      <c r="LMC475" s="627"/>
      <c r="LMD475" s="627"/>
      <c r="LME475" s="627"/>
      <c r="LMF475" s="627"/>
      <c r="LMG475" s="627"/>
      <c r="LMH475" s="627"/>
      <c r="LMI475" s="627"/>
      <c r="LMJ475" s="627"/>
      <c r="LMK475" s="627"/>
      <c r="LML475" s="627"/>
      <c r="LMM475" s="627"/>
      <c r="LMN475" s="627"/>
      <c r="LMO475" s="627"/>
      <c r="LMP475" s="627"/>
      <c r="LMQ475" s="627"/>
      <c r="LMR475" s="627"/>
      <c r="LMS475" s="627"/>
      <c r="LMT475" s="627"/>
      <c r="LMU475" s="627"/>
      <c r="LMV475" s="627"/>
      <c r="LMW475" s="627"/>
      <c r="LMX475" s="627"/>
      <c r="LMY475" s="627"/>
      <c r="LMZ475" s="627"/>
      <c r="LNA475" s="627"/>
      <c r="LNB475" s="627"/>
      <c r="LNC475" s="627"/>
      <c r="LND475" s="627"/>
      <c r="LNE475" s="627"/>
      <c r="LNF475" s="627"/>
      <c r="LNG475" s="627"/>
      <c r="LNH475" s="627"/>
      <c r="LNI475" s="627"/>
      <c r="LNJ475" s="627"/>
      <c r="LNK475" s="627"/>
      <c r="LNL475" s="627"/>
      <c r="LNM475" s="627"/>
      <c r="LNN475" s="627"/>
      <c r="LNO475" s="627"/>
      <c r="LNP475" s="627"/>
      <c r="LNQ475" s="627"/>
      <c r="LNR475" s="627"/>
      <c r="LNS475" s="627"/>
      <c r="LNT475" s="627"/>
      <c r="LNU475" s="627"/>
      <c r="LNV475" s="627"/>
      <c r="LNW475" s="627"/>
      <c r="LNX475" s="627"/>
      <c r="LNY475" s="627"/>
      <c r="LNZ475" s="627"/>
      <c r="LOA475" s="627"/>
      <c r="LOB475" s="627"/>
      <c r="LOC475" s="627"/>
      <c r="LOD475" s="627"/>
      <c r="LOE475" s="627"/>
      <c r="LOF475" s="627"/>
      <c r="LOG475" s="627"/>
      <c r="LOH475" s="627"/>
      <c r="LOI475" s="627"/>
      <c r="LOJ475" s="627"/>
      <c r="LOK475" s="627"/>
      <c r="LOL475" s="627"/>
      <c r="LOM475" s="627"/>
      <c r="LON475" s="627"/>
      <c r="LOO475" s="627"/>
      <c r="LOP475" s="627"/>
      <c r="LOQ475" s="627"/>
      <c r="LOR475" s="627"/>
      <c r="LOS475" s="627"/>
      <c r="LOT475" s="627"/>
      <c r="LOU475" s="627"/>
      <c r="LOV475" s="627"/>
      <c r="LOW475" s="627"/>
      <c r="LOX475" s="627"/>
      <c r="LOY475" s="627"/>
      <c r="LOZ475" s="627"/>
      <c r="LPA475" s="627"/>
      <c r="LPB475" s="627"/>
      <c r="LPC475" s="627"/>
      <c r="LPD475" s="627"/>
      <c r="LPE475" s="627"/>
      <c r="LPF475" s="627"/>
      <c r="LPG475" s="627"/>
      <c r="LPH475" s="627"/>
      <c r="LPI475" s="627"/>
      <c r="LPJ475" s="627"/>
      <c r="LPK475" s="627"/>
      <c r="LPL475" s="627"/>
      <c r="LPM475" s="627"/>
      <c r="LPN475" s="627"/>
      <c r="LPO475" s="627"/>
      <c r="LPP475" s="627"/>
      <c r="LPQ475" s="627"/>
      <c r="LPR475" s="627"/>
      <c r="LPS475" s="627"/>
      <c r="LPT475" s="627"/>
      <c r="LPU475" s="627"/>
      <c r="LPV475" s="627"/>
      <c r="LPW475" s="627"/>
      <c r="LPX475" s="627"/>
      <c r="LPY475" s="627"/>
      <c r="LPZ475" s="627"/>
      <c r="LQA475" s="627"/>
      <c r="LQB475" s="627"/>
      <c r="LQC475" s="627"/>
      <c r="LQD475" s="627"/>
      <c r="LQE475" s="627"/>
      <c r="LQF475" s="627"/>
      <c r="LQG475" s="627"/>
      <c r="LQH475" s="627"/>
      <c r="LQI475" s="627"/>
      <c r="LQJ475" s="627"/>
      <c r="LQK475" s="627"/>
      <c r="LQL475" s="627"/>
      <c r="LQM475" s="627"/>
      <c r="LQN475" s="627"/>
      <c r="LQO475" s="627"/>
      <c r="LQP475" s="627"/>
      <c r="LQQ475" s="627"/>
      <c r="LQR475" s="627"/>
      <c r="LQS475" s="627"/>
      <c r="LQT475" s="627"/>
      <c r="LQU475" s="627"/>
      <c r="LQV475" s="627"/>
      <c r="LQW475" s="627"/>
      <c r="LQX475" s="627"/>
      <c r="LQY475" s="627"/>
      <c r="LQZ475" s="627"/>
      <c r="LRA475" s="627"/>
      <c r="LRB475" s="627"/>
      <c r="LRC475" s="627"/>
      <c r="LRD475" s="627"/>
      <c r="LRE475" s="627"/>
      <c r="LRF475" s="627"/>
      <c r="LRG475" s="627"/>
      <c r="LRH475" s="627"/>
      <c r="LRI475" s="627"/>
      <c r="LRJ475" s="627"/>
      <c r="LRK475" s="627"/>
      <c r="LRL475" s="627"/>
      <c r="LRM475" s="627"/>
      <c r="LRN475" s="627"/>
      <c r="LRO475" s="627"/>
      <c r="LRP475" s="627"/>
      <c r="LRQ475" s="627"/>
      <c r="LRR475" s="627"/>
      <c r="LRS475" s="627"/>
      <c r="LRT475" s="627"/>
      <c r="LRU475" s="627"/>
      <c r="LRV475" s="627"/>
      <c r="LRW475" s="627"/>
      <c r="LRX475" s="627"/>
      <c r="LRY475" s="627"/>
      <c r="LRZ475" s="627"/>
      <c r="LSA475" s="627"/>
      <c r="LSB475" s="627"/>
      <c r="LSC475" s="627"/>
      <c r="LSD475" s="627"/>
      <c r="LSE475" s="627"/>
      <c r="LSF475" s="627"/>
      <c r="LSG475" s="627"/>
      <c r="LSH475" s="627"/>
      <c r="LSI475" s="627"/>
      <c r="LSJ475" s="627"/>
      <c r="LSK475" s="627"/>
      <c r="LSL475" s="627"/>
      <c r="LSM475" s="627"/>
      <c r="LSN475" s="627"/>
      <c r="LSO475" s="627"/>
      <c r="LSP475" s="627"/>
      <c r="LSQ475" s="627"/>
      <c r="LSR475" s="627"/>
      <c r="LSS475" s="627"/>
      <c r="LST475" s="627"/>
      <c r="LSU475" s="627"/>
      <c r="LSV475" s="627"/>
      <c r="LSW475" s="627"/>
      <c r="LSX475" s="627"/>
      <c r="LSY475" s="627"/>
      <c r="LSZ475" s="627"/>
      <c r="LTA475" s="627"/>
      <c r="LTB475" s="627"/>
      <c r="LTC475" s="627"/>
      <c r="LTD475" s="627"/>
      <c r="LTE475" s="627"/>
      <c r="LTF475" s="627"/>
      <c r="LTG475" s="627"/>
      <c r="LTH475" s="627"/>
      <c r="LTI475" s="627"/>
      <c r="LTJ475" s="627"/>
      <c r="LTK475" s="627"/>
      <c r="LTL475" s="627"/>
      <c r="LTM475" s="627"/>
      <c r="LTN475" s="627"/>
      <c r="LTO475" s="627"/>
      <c r="LTP475" s="627"/>
      <c r="LTQ475" s="627"/>
      <c r="LTR475" s="627"/>
      <c r="LTS475" s="627"/>
      <c r="LTT475" s="627"/>
      <c r="LTU475" s="627"/>
      <c r="LTV475" s="627"/>
      <c r="LTW475" s="627"/>
      <c r="LTX475" s="627"/>
      <c r="LTY475" s="627"/>
      <c r="LTZ475" s="627"/>
      <c r="LUA475" s="627"/>
      <c r="LUB475" s="627"/>
      <c r="LUC475" s="627"/>
      <c r="LUD475" s="627"/>
      <c r="LUE475" s="627"/>
      <c r="LUF475" s="627"/>
      <c r="LUG475" s="627"/>
      <c r="LUH475" s="627"/>
      <c r="LUI475" s="627"/>
      <c r="LUJ475" s="627"/>
      <c r="LUK475" s="627"/>
      <c r="LUL475" s="627"/>
      <c r="LUM475" s="627"/>
      <c r="LUN475" s="627"/>
      <c r="LUO475" s="627"/>
      <c r="LUP475" s="627"/>
      <c r="LUQ475" s="627"/>
      <c r="LUR475" s="627"/>
      <c r="LUS475" s="627"/>
      <c r="LUT475" s="627"/>
      <c r="LUU475" s="627"/>
      <c r="LUV475" s="627"/>
      <c r="LUW475" s="627"/>
      <c r="LUX475" s="627"/>
      <c r="LUY475" s="627"/>
      <c r="LUZ475" s="627"/>
      <c r="LVA475" s="627"/>
      <c r="LVB475" s="627"/>
      <c r="LVC475" s="627"/>
      <c r="LVD475" s="627"/>
      <c r="LVE475" s="627"/>
      <c r="LVF475" s="627"/>
      <c r="LVG475" s="627"/>
      <c r="LVH475" s="627"/>
      <c r="LVI475" s="627"/>
      <c r="LVJ475" s="627"/>
      <c r="LVK475" s="627"/>
      <c r="LVL475" s="627"/>
      <c r="LVM475" s="627"/>
      <c r="LVN475" s="627"/>
      <c r="LVO475" s="627"/>
      <c r="LVP475" s="627"/>
      <c r="LVQ475" s="627"/>
      <c r="LVR475" s="627"/>
      <c r="LVS475" s="627"/>
      <c r="LVT475" s="627"/>
      <c r="LVU475" s="627"/>
      <c r="LVV475" s="627"/>
      <c r="LVW475" s="627"/>
      <c r="LVX475" s="627"/>
      <c r="LVY475" s="627"/>
      <c r="LVZ475" s="627"/>
      <c r="LWA475" s="627"/>
      <c r="LWB475" s="627"/>
      <c r="LWC475" s="627"/>
      <c r="LWD475" s="627"/>
      <c r="LWE475" s="627"/>
      <c r="LWF475" s="627"/>
      <c r="LWG475" s="627"/>
      <c r="LWH475" s="627"/>
      <c r="LWI475" s="627"/>
      <c r="LWJ475" s="627"/>
      <c r="LWK475" s="627"/>
      <c r="LWL475" s="627"/>
      <c r="LWM475" s="627"/>
      <c r="LWN475" s="627"/>
      <c r="LWO475" s="627"/>
      <c r="LWP475" s="627"/>
      <c r="LWQ475" s="627"/>
      <c r="LWR475" s="627"/>
      <c r="LWS475" s="627"/>
      <c r="LWT475" s="627"/>
      <c r="LWU475" s="627"/>
      <c r="LWV475" s="627"/>
      <c r="LWW475" s="627"/>
      <c r="LWX475" s="627"/>
      <c r="LWY475" s="627"/>
      <c r="LWZ475" s="627"/>
      <c r="LXA475" s="627"/>
      <c r="LXB475" s="627"/>
      <c r="LXC475" s="627"/>
      <c r="LXD475" s="627"/>
      <c r="LXE475" s="627"/>
      <c r="LXF475" s="627"/>
      <c r="LXG475" s="627"/>
      <c r="LXH475" s="627"/>
      <c r="LXI475" s="627"/>
      <c r="LXJ475" s="627"/>
      <c r="LXK475" s="627"/>
      <c r="LXL475" s="627"/>
      <c r="LXM475" s="627"/>
      <c r="LXN475" s="627"/>
      <c r="LXO475" s="627"/>
      <c r="LXP475" s="627"/>
      <c r="LXQ475" s="627"/>
      <c r="LXR475" s="627"/>
      <c r="LXS475" s="627"/>
      <c r="LXT475" s="627"/>
      <c r="LXU475" s="627"/>
      <c r="LXV475" s="627"/>
      <c r="LXW475" s="627"/>
      <c r="LXX475" s="627"/>
      <c r="LXY475" s="627"/>
      <c r="LXZ475" s="627"/>
      <c r="LYA475" s="627"/>
      <c r="LYB475" s="627"/>
      <c r="LYC475" s="627"/>
      <c r="LYD475" s="627"/>
      <c r="LYE475" s="627"/>
      <c r="LYF475" s="627"/>
      <c r="LYG475" s="627"/>
      <c r="LYH475" s="627"/>
      <c r="LYI475" s="627"/>
      <c r="LYJ475" s="627"/>
      <c r="LYK475" s="627"/>
      <c r="LYL475" s="627"/>
      <c r="LYM475" s="627"/>
      <c r="LYN475" s="627"/>
      <c r="LYO475" s="627"/>
      <c r="LYP475" s="627"/>
      <c r="LYQ475" s="627"/>
      <c r="LYR475" s="627"/>
      <c r="LYS475" s="627"/>
      <c r="LYT475" s="627"/>
      <c r="LYU475" s="627"/>
      <c r="LYV475" s="627"/>
      <c r="LYW475" s="627"/>
      <c r="LYX475" s="627"/>
      <c r="LYY475" s="627"/>
      <c r="LYZ475" s="627"/>
      <c r="LZA475" s="627"/>
      <c r="LZB475" s="627"/>
      <c r="LZC475" s="627"/>
      <c r="LZD475" s="627"/>
      <c r="LZE475" s="627"/>
      <c r="LZF475" s="627"/>
      <c r="LZG475" s="627"/>
      <c r="LZH475" s="627"/>
      <c r="LZI475" s="627"/>
      <c r="LZJ475" s="627"/>
      <c r="LZK475" s="627"/>
      <c r="LZL475" s="627"/>
      <c r="LZM475" s="627"/>
      <c r="LZN475" s="627"/>
      <c r="LZO475" s="627"/>
      <c r="LZP475" s="627"/>
      <c r="LZQ475" s="627"/>
      <c r="LZR475" s="627"/>
      <c r="LZS475" s="627"/>
      <c r="LZT475" s="627"/>
      <c r="LZU475" s="627"/>
      <c r="LZV475" s="627"/>
      <c r="LZW475" s="627"/>
      <c r="LZX475" s="627"/>
      <c r="LZY475" s="627"/>
      <c r="LZZ475" s="627"/>
      <c r="MAA475" s="627"/>
      <c r="MAB475" s="627"/>
      <c r="MAC475" s="627"/>
      <c r="MAD475" s="627"/>
      <c r="MAE475" s="627"/>
      <c r="MAF475" s="627"/>
      <c r="MAG475" s="627"/>
      <c r="MAH475" s="627"/>
      <c r="MAI475" s="627"/>
      <c r="MAJ475" s="627"/>
      <c r="MAK475" s="627"/>
      <c r="MAL475" s="627"/>
      <c r="MAM475" s="627"/>
      <c r="MAN475" s="627"/>
      <c r="MAO475" s="627"/>
      <c r="MAP475" s="627"/>
      <c r="MAQ475" s="627"/>
      <c r="MAR475" s="627"/>
      <c r="MAS475" s="627"/>
      <c r="MAT475" s="627"/>
      <c r="MAU475" s="627"/>
      <c r="MAV475" s="627"/>
      <c r="MAW475" s="627"/>
      <c r="MAX475" s="627"/>
      <c r="MAY475" s="627"/>
      <c r="MAZ475" s="627"/>
      <c r="MBA475" s="627"/>
      <c r="MBB475" s="627"/>
      <c r="MBC475" s="627"/>
      <c r="MBD475" s="627"/>
      <c r="MBE475" s="627"/>
      <c r="MBF475" s="627"/>
      <c r="MBG475" s="627"/>
      <c r="MBH475" s="627"/>
      <c r="MBI475" s="627"/>
      <c r="MBJ475" s="627"/>
      <c r="MBK475" s="627"/>
      <c r="MBL475" s="627"/>
      <c r="MBM475" s="627"/>
      <c r="MBN475" s="627"/>
      <c r="MBO475" s="627"/>
      <c r="MBP475" s="627"/>
      <c r="MBQ475" s="627"/>
      <c r="MBR475" s="627"/>
      <c r="MBS475" s="627"/>
      <c r="MBT475" s="627"/>
      <c r="MBU475" s="627"/>
      <c r="MBV475" s="627"/>
      <c r="MBW475" s="627"/>
      <c r="MBX475" s="627"/>
      <c r="MBY475" s="627"/>
      <c r="MBZ475" s="627"/>
      <c r="MCA475" s="627"/>
      <c r="MCB475" s="627"/>
      <c r="MCC475" s="627"/>
      <c r="MCD475" s="627"/>
      <c r="MCE475" s="627"/>
      <c r="MCF475" s="627"/>
      <c r="MCG475" s="627"/>
      <c r="MCH475" s="627"/>
      <c r="MCI475" s="627"/>
      <c r="MCJ475" s="627"/>
      <c r="MCK475" s="627"/>
      <c r="MCL475" s="627"/>
      <c r="MCM475" s="627"/>
      <c r="MCN475" s="627"/>
      <c r="MCO475" s="627"/>
      <c r="MCP475" s="627"/>
      <c r="MCQ475" s="627"/>
      <c r="MCR475" s="627"/>
      <c r="MCS475" s="627"/>
      <c r="MCT475" s="627"/>
      <c r="MCU475" s="627"/>
      <c r="MCV475" s="627"/>
      <c r="MCW475" s="627"/>
      <c r="MCX475" s="627"/>
      <c r="MCY475" s="627"/>
      <c r="MCZ475" s="627"/>
      <c r="MDA475" s="627"/>
      <c r="MDB475" s="627"/>
      <c r="MDC475" s="627"/>
      <c r="MDD475" s="627"/>
      <c r="MDE475" s="627"/>
      <c r="MDF475" s="627"/>
      <c r="MDG475" s="627"/>
      <c r="MDH475" s="627"/>
      <c r="MDI475" s="627"/>
      <c r="MDJ475" s="627"/>
      <c r="MDK475" s="627"/>
      <c r="MDL475" s="627"/>
      <c r="MDM475" s="627"/>
      <c r="MDN475" s="627"/>
      <c r="MDO475" s="627"/>
      <c r="MDP475" s="627"/>
      <c r="MDQ475" s="627"/>
      <c r="MDR475" s="627"/>
      <c r="MDS475" s="627"/>
      <c r="MDT475" s="627"/>
      <c r="MDU475" s="627"/>
      <c r="MDV475" s="627"/>
      <c r="MDW475" s="627"/>
      <c r="MDX475" s="627"/>
      <c r="MDY475" s="627"/>
      <c r="MDZ475" s="627"/>
      <c r="MEA475" s="627"/>
      <c r="MEB475" s="627"/>
      <c r="MEC475" s="627"/>
      <c r="MED475" s="627"/>
      <c r="MEE475" s="627"/>
      <c r="MEF475" s="627"/>
      <c r="MEG475" s="627"/>
      <c r="MEH475" s="627"/>
      <c r="MEI475" s="627"/>
      <c r="MEJ475" s="627"/>
      <c r="MEK475" s="627"/>
      <c r="MEL475" s="627"/>
      <c r="MEM475" s="627"/>
      <c r="MEN475" s="627"/>
      <c r="MEO475" s="627"/>
      <c r="MEP475" s="627"/>
      <c r="MEQ475" s="627"/>
      <c r="MER475" s="627"/>
      <c r="MES475" s="627"/>
      <c r="MET475" s="627"/>
      <c r="MEU475" s="627"/>
      <c r="MEV475" s="627"/>
      <c r="MEW475" s="627"/>
      <c r="MEX475" s="627"/>
      <c r="MEY475" s="627"/>
      <c r="MEZ475" s="627"/>
      <c r="MFA475" s="627"/>
      <c r="MFB475" s="627"/>
      <c r="MFC475" s="627"/>
      <c r="MFD475" s="627"/>
      <c r="MFE475" s="627"/>
      <c r="MFF475" s="627"/>
      <c r="MFG475" s="627"/>
      <c r="MFH475" s="627"/>
      <c r="MFI475" s="627"/>
      <c r="MFJ475" s="627"/>
      <c r="MFK475" s="627"/>
      <c r="MFL475" s="627"/>
      <c r="MFM475" s="627"/>
      <c r="MFN475" s="627"/>
      <c r="MFO475" s="627"/>
      <c r="MFP475" s="627"/>
      <c r="MFQ475" s="627"/>
      <c r="MFR475" s="627"/>
      <c r="MFS475" s="627"/>
      <c r="MFT475" s="627"/>
      <c r="MFU475" s="627"/>
      <c r="MFV475" s="627"/>
      <c r="MFW475" s="627"/>
      <c r="MFX475" s="627"/>
      <c r="MFY475" s="627"/>
      <c r="MFZ475" s="627"/>
      <c r="MGA475" s="627"/>
      <c r="MGB475" s="627"/>
      <c r="MGC475" s="627"/>
      <c r="MGD475" s="627"/>
      <c r="MGE475" s="627"/>
      <c r="MGF475" s="627"/>
      <c r="MGG475" s="627"/>
      <c r="MGH475" s="627"/>
      <c r="MGI475" s="627"/>
      <c r="MGJ475" s="627"/>
      <c r="MGK475" s="627"/>
      <c r="MGL475" s="627"/>
      <c r="MGM475" s="627"/>
      <c r="MGN475" s="627"/>
      <c r="MGO475" s="627"/>
      <c r="MGP475" s="627"/>
      <c r="MGQ475" s="627"/>
      <c r="MGR475" s="627"/>
      <c r="MGS475" s="627"/>
      <c r="MGT475" s="627"/>
      <c r="MGU475" s="627"/>
      <c r="MGV475" s="627"/>
      <c r="MGW475" s="627"/>
      <c r="MGX475" s="627"/>
      <c r="MGY475" s="627"/>
      <c r="MGZ475" s="627"/>
      <c r="MHA475" s="627"/>
      <c r="MHB475" s="627"/>
      <c r="MHC475" s="627"/>
      <c r="MHD475" s="627"/>
      <c r="MHE475" s="627"/>
      <c r="MHF475" s="627"/>
      <c r="MHG475" s="627"/>
      <c r="MHH475" s="627"/>
      <c r="MHI475" s="627"/>
      <c r="MHJ475" s="627"/>
      <c r="MHK475" s="627"/>
      <c r="MHL475" s="627"/>
      <c r="MHM475" s="627"/>
      <c r="MHN475" s="627"/>
      <c r="MHO475" s="627"/>
      <c r="MHP475" s="627"/>
      <c r="MHQ475" s="627"/>
      <c r="MHR475" s="627"/>
      <c r="MHS475" s="627"/>
      <c r="MHT475" s="627"/>
      <c r="MHU475" s="627"/>
      <c r="MHV475" s="627"/>
      <c r="MHW475" s="627"/>
      <c r="MHX475" s="627"/>
      <c r="MHY475" s="627"/>
      <c r="MHZ475" s="627"/>
      <c r="MIA475" s="627"/>
      <c r="MIB475" s="627"/>
      <c r="MIC475" s="627"/>
      <c r="MID475" s="627"/>
      <c r="MIE475" s="627"/>
      <c r="MIF475" s="627"/>
      <c r="MIG475" s="627"/>
      <c r="MIH475" s="627"/>
      <c r="MII475" s="627"/>
      <c r="MIJ475" s="627"/>
      <c r="MIK475" s="627"/>
      <c r="MIL475" s="627"/>
      <c r="MIM475" s="627"/>
      <c r="MIN475" s="627"/>
      <c r="MIO475" s="627"/>
      <c r="MIP475" s="627"/>
      <c r="MIQ475" s="627"/>
      <c r="MIR475" s="627"/>
      <c r="MIS475" s="627"/>
      <c r="MIT475" s="627"/>
      <c r="MIU475" s="627"/>
      <c r="MIV475" s="627"/>
      <c r="MIW475" s="627"/>
      <c r="MIX475" s="627"/>
      <c r="MIY475" s="627"/>
      <c r="MIZ475" s="627"/>
      <c r="MJA475" s="627"/>
      <c r="MJB475" s="627"/>
      <c r="MJC475" s="627"/>
      <c r="MJD475" s="627"/>
      <c r="MJE475" s="627"/>
      <c r="MJF475" s="627"/>
      <c r="MJG475" s="627"/>
      <c r="MJH475" s="627"/>
      <c r="MJI475" s="627"/>
      <c r="MJJ475" s="627"/>
      <c r="MJK475" s="627"/>
      <c r="MJL475" s="627"/>
      <c r="MJM475" s="627"/>
      <c r="MJN475" s="627"/>
      <c r="MJO475" s="627"/>
      <c r="MJP475" s="627"/>
      <c r="MJQ475" s="627"/>
      <c r="MJR475" s="627"/>
      <c r="MJS475" s="627"/>
      <c r="MJT475" s="627"/>
      <c r="MJU475" s="627"/>
      <c r="MJV475" s="627"/>
      <c r="MJW475" s="627"/>
      <c r="MJX475" s="627"/>
      <c r="MJY475" s="627"/>
      <c r="MJZ475" s="627"/>
      <c r="MKA475" s="627"/>
      <c r="MKB475" s="627"/>
      <c r="MKC475" s="627"/>
      <c r="MKD475" s="627"/>
      <c r="MKE475" s="627"/>
      <c r="MKF475" s="627"/>
      <c r="MKG475" s="627"/>
      <c r="MKH475" s="627"/>
      <c r="MKI475" s="627"/>
      <c r="MKJ475" s="627"/>
      <c r="MKK475" s="627"/>
      <c r="MKL475" s="627"/>
      <c r="MKM475" s="627"/>
      <c r="MKN475" s="627"/>
      <c r="MKO475" s="627"/>
      <c r="MKP475" s="627"/>
      <c r="MKQ475" s="627"/>
      <c r="MKR475" s="627"/>
      <c r="MKS475" s="627"/>
      <c r="MKT475" s="627"/>
      <c r="MKU475" s="627"/>
      <c r="MKV475" s="627"/>
      <c r="MKW475" s="627"/>
      <c r="MKX475" s="627"/>
      <c r="MKY475" s="627"/>
      <c r="MKZ475" s="627"/>
      <c r="MLA475" s="627"/>
      <c r="MLB475" s="627"/>
      <c r="MLC475" s="627"/>
      <c r="MLD475" s="627"/>
      <c r="MLE475" s="627"/>
      <c r="MLF475" s="627"/>
      <c r="MLG475" s="627"/>
      <c r="MLH475" s="627"/>
      <c r="MLI475" s="627"/>
      <c r="MLJ475" s="627"/>
      <c r="MLK475" s="627"/>
      <c r="MLL475" s="627"/>
      <c r="MLM475" s="627"/>
      <c r="MLN475" s="627"/>
      <c r="MLO475" s="627"/>
      <c r="MLP475" s="627"/>
      <c r="MLQ475" s="627"/>
      <c r="MLR475" s="627"/>
      <c r="MLS475" s="627"/>
      <c r="MLT475" s="627"/>
      <c r="MLU475" s="627"/>
      <c r="MLV475" s="627"/>
      <c r="MLW475" s="627"/>
      <c r="MLX475" s="627"/>
      <c r="MLY475" s="627"/>
      <c r="MLZ475" s="627"/>
      <c r="MMA475" s="627"/>
      <c r="MMB475" s="627"/>
      <c r="MMC475" s="627"/>
      <c r="MMD475" s="627"/>
      <c r="MME475" s="627"/>
      <c r="MMF475" s="627"/>
      <c r="MMG475" s="627"/>
      <c r="MMH475" s="627"/>
      <c r="MMI475" s="627"/>
      <c r="MMJ475" s="627"/>
      <c r="MMK475" s="627"/>
      <c r="MML475" s="627"/>
      <c r="MMM475" s="627"/>
      <c r="MMN475" s="627"/>
      <c r="MMO475" s="627"/>
      <c r="MMP475" s="627"/>
      <c r="MMQ475" s="627"/>
      <c r="MMR475" s="627"/>
      <c r="MMS475" s="627"/>
      <c r="MMT475" s="627"/>
      <c r="MMU475" s="627"/>
      <c r="MMV475" s="627"/>
      <c r="MMW475" s="627"/>
      <c r="MMX475" s="627"/>
      <c r="MMY475" s="627"/>
      <c r="MMZ475" s="627"/>
      <c r="MNA475" s="627"/>
      <c r="MNB475" s="627"/>
      <c r="MNC475" s="627"/>
      <c r="MND475" s="627"/>
      <c r="MNE475" s="627"/>
      <c r="MNF475" s="627"/>
      <c r="MNG475" s="627"/>
      <c r="MNH475" s="627"/>
      <c r="MNI475" s="627"/>
      <c r="MNJ475" s="627"/>
      <c r="MNK475" s="627"/>
      <c r="MNL475" s="627"/>
      <c r="MNM475" s="627"/>
      <c r="MNN475" s="627"/>
      <c r="MNO475" s="627"/>
      <c r="MNP475" s="627"/>
      <c r="MNQ475" s="627"/>
      <c r="MNR475" s="627"/>
      <c r="MNS475" s="627"/>
      <c r="MNT475" s="627"/>
      <c r="MNU475" s="627"/>
      <c r="MNV475" s="627"/>
      <c r="MNW475" s="627"/>
      <c r="MNX475" s="627"/>
      <c r="MNY475" s="627"/>
      <c r="MNZ475" s="627"/>
      <c r="MOA475" s="627"/>
      <c r="MOB475" s="627"/>
      <c r="MOC475" s="627"/>
      <c r="MOD475" s="627"/>
      <c r="MOE475" s="627"/>
      <c r="MOF475" s="627"/>
      <c r="MOG475" s="627"/>
      <c r="MOH475" s="627"/>
      <c r="MOI475" s="627"/>
      <c r="MOJ475" s="627"/>
      <c r="MOK475" s="627"/>
      <c r="MOL475" s="627"/>
      <c r="MOM475" s="627"/>
      <c r="MON475" s="627"/>
      <c r="MOO475" s="627"/>
      <c r="MOP475" s="627"/>
      <c r="MOQ475" s="627"/>
      <c r="MOR475" s="627"/>
      <c r="MOS475" s="627"/>
      <c r="MOT475" s="627"/>
      <c r="MOU475" s="627"/>
      <c r="MOV475" s="627"/>
      <c r="MOW475" s="627"/>
      <c r="MOX475" s="627"/>
      <c r="MOY475" s="627"/>
      <c r="MOZ475" s="627"/>
      <c r="MPA475" s="627"/>
      <c r="MPB475" s="627"/>
      <c r="MPC475" s="627"/>
      <c r="MPD475" s="627"/>
      <c r="MPE475" s="627"/>
      <c r="MPF475" s="627"/>
      <c r="MPG475" s="627"/>
      <c r="MPH475" s="627"/>
      <c r="MPI475" s="627"/>
      <c r="MPJ475" s="627"/>
      <c r="MPK475" s="627"/>
      <c r="MPL475" s="627"/>
      <c r="MPM475" s="627"/>
      <c r="MPN475" s="627"/>
      <c r="MPO475" s="627"/>
      <c r="MPP475" s="627"/>
      <c r="MPQ475" s="627"/>
      <c r="MPR475" s="627"/>
      <c r="MPS475" s="627"/>
      <c r="MPT475" s="627"/>
      <c r="MPU475" s="627"/>
      <c r="MPV475" s="627"/>
      <c r="MPW475" s="627"/>
      <c r="MPX475" s="627"/>
      <c r="MPY475" s="627"/>
      <c r="MPZ475" s="627"/>
      <c r="MQA475" s="627"/>
      <c r="MQB475" s="627"/>
      <c r="MQC475" s="627"/>
      <c r="MQD475" s="627"/>
      <c r="MQE475" s="627"/>
      <c r="MQF475" s="627"/>
      <c r="MQG475" s="627"/>
      <c r="MQH475" s="627"/>
      <c r="MQI475" s="627"/>
      <c r="MQJ475" s="627"/>
      <c r="MQK475" s="627"/>
      <c r="MQL475" s="627"/>
      <c r="MQM475" s="627"/>
      <c r="MQN475" s="627"/>
      <c r="MQO475" s="627"/>
      <c r="MQP475" s="627"/>
      <c r="MQQ475" s="627"/>
      <c r="MQR475" s="627"/>
      <c r="MQS475" s="627"/>
      <c r="MQT475" s="627"/>
      <c r="MQU475" s="627"/>
      <c r="MQV475" s="627"/>
      <c r="MQW475" s="627"/>
      <c r="MQX475" s="627"/>
      <c r="MQY475" s="627"/>
      <c r="MQZ475" s="627"/>
      <c r="MRA475" s="627"/>
      <c r="MRB475" s="627"/>
      <c r="MRC475" s="627"/>
      <c r="MRD475" s="627"/>
      <c r="MRE475" s="627"/>
      <c r="MRF475" s="627"/>
      <c r="MRG475" s="627"/>
      <c r="MRH475" s="627"/>
      <c r="MRI475" s="627"/>
      <c r="MRJ475" s="627"/>
      <c r="MRK475" s="627"/>
      <c r="MRL475" s="627"/>
      <c r="MRM475" s="627"/>
      <c r="MRN475" s="627"/>
      <c r="MRO475" s="627"/>
      <c r="MRP475" s="627"/>
      <c r="MRQ475" s="627"/>
      <c r="MRR475" s="627"/>
      <c r="MRS475" s="627"/>
      <c r="MRT475" s="627"/>
      <c r="MRU475" s="627"/>
      <c r="MRV475" s="627"/>
      <c r="MRW475" s="627"/>
      <c r="MRX475" s="627"/>
      <c r="MRY475" s="627"/>
      <c r="MRZ475" s="627"/>
      <c r="MSA475" s="627"/>
      <c r="MSB475" s="627"/>
      <c r="MSC475" s="627"/>
      <c r="MSD475" s="627"/>
      <c r="MSE475" s="627"/>
      <c r="MSF475" s="627"/>
      <c r="MSG475" s="627"/>
      <c r="MSH475" s="627"/>
      <c r="MSI475" s="627"/>
      <c r="MSJ475" s="627"/>
      <c r="MSK475" s="627"/>
      <c r="MSL475" s="627"/>
      <c r="MSM475" s="627"/>
      <c r="MSN475" s="627"/>
      <c r="MSO475" s="627"/>
      <c r="MSP475" s="627"/>
      <c r="MSQ475" s="627"/>
      <c r="MSR475" s="627"/>
      <c r="MSS475" s="627"/>
      <c r="MST475" s="627"/>
      <c r="MSU475" s="627"/>
      <c r="MSV475" s="627"/>
      <c r="MSW475" s="627"/>
      <c r="MSX475" s="627"/>
      <c r="MSY475" s="627"/>
      <c r="MSZ475" s="627"/>
      <c r="MTA475" s="627"/>
      <c r="MTB475" s="627"/>
      <c r="MTC475" s="627"/>
      <c r="MTD475" s="627"/>
      <c r="MTE475" s="627"/>
      <c r="MTF475" s="627"/>
      <c r="MTG475" s="627"/>
      <c r="MTH475" s="627"/>
      <c r="MTI475" s="627"/>
      <c r="MTJ475" s="627"/>
      <c r="MTK475" s="627"/>
      <c r="MTL475" s="627"/>
      <c r="MTM475" s="627"/>
      <c r="MTN475" s="627"/>
      <c r="MTO475" s="627"/>
      <c r="MTP475" s="627"/>
      <c r="MTQ475" s="627"/>
      <c r="MTR475" s="627"/>
      <c r="MTS475" s="627"/>
      <c r="MTT475" s="627"/>
      <c r="MTU475" s="627"/>
      <c r="MTV475" s="627"/>
      <c r="MTW475" s="627"/>
      <c r="MTX475" s="627"/>
      <c r="MTY475" s="627"/>
      <c r="MTZ475" s="627"/>
      <c r="MUA475" s="627"/>
      <c r="MUB475" s="627"/>
      <c r="MUC475" s="627"/>
      <c r="MUD475" s="627"/>
      <c r="MUE475" s="627"/>
      <c r="MUF475" s="627"/>
      <c r="MUG475" s="627"/>
      <c r="MUH475" s="627"/>
      <c r="MUI475" s="627"/>
      <c r="MUJ475" s="627"/>
      <c r="MUK475" s="627"/>
      <c r="MUL475" s="627"/>
      <c r="MUM475" s="627"/>
      <c r="MUN475" s="627"/>
      <c r="MUO475" s="627"/>
      <c r="MUP475" s="627"/>
      <c r="MUQ475" s="627"/>
      <c r="MUR475" s="627"/>
      <c r="MUS475" s="627"/>
      <c r="MUT475" s="627"/>
      <c r="MUU475" s="627"/>
      <c r="MUV475" s="627"/>
      <c r="MUW475" s="627"/>
      <c r="MUX475" s="627"/>
      <c r="MUY475" s="627"/>
      <c r="MUZ475" s="627"/>
      <c r="MVA475" s="627"/>
      <c r="MVB475" s="627"/>
      <c r="MVC475" s="627"/>
      <c r="MVD475" s="627"/>
      <c r="MVE475" s="627"/>
      <c r="MVF475" s="627"/>
      <c r="MVG475" s="627"/>
      <c r="MVH475" s="627"/>
      <c r="MVI475" s="627"/>
      <c r="MVJ475" s="627"/>
      <c r="MVK475" s="627"/>
      <c r="MVL475" s="627"/>
      <c r="MVM475" s="627"/>
      <c r="MVN475" s="627"/>
      <c r="MVO475" s="627"/>
      <c r="MVP475" s="627"/>
      <c r="MVQ475" s="627"/>
      <c r="MVR475" s="627"/>
      <c r="MVS475" s="627"/>
      <c r="MVT475" s="627"/>
      <c r="MVU475" s="627"/>
      <c r="MVV475" s="627"/>
      <c r="MVW475" s="627"/>
      <c r="MVX475" s="627"/>
      <c r="MVY475" s="627"/>
      <c r="MVZ475" s="627"/>
      <c r="MWA475" s="627"/>
      <c r="MWB475" s="627"/>
      <c r="MWC475" s="627"/>
      <c r="MWD475" s="627"/>
      <c r="MWE475" s="627"/>
      <c r="MWF475" s="627"/>
      <c r="MWG475" s="627"/>
      <c r="MWH475" s="627"/>
      <c r="MWI475" s="627"/>
      <c r="MWJ475" s="627"/>
      <c r="MWK475" s="627"/>
      <c r="MWL475" s="627"/>
      <c r="MWM475" s="627"/>
      <c r="MWN475" s="627"/>
      <c r="MWO475" s="627"/>
      <c r="MWP475" s="627"/>
      <c r="MWQ475" s="627"/>
      <c r="MWR475" s="627"/>
      <c r="MWS475" s="627"/>
      <c r="MWT475" s="627"/>
      <c r="MWU475" s="627"/>
      <c r="MWV475" s="627"/>
      <c r="MWW475" s="627"/>
      <c r="MWX475" s="627"/>
      <c r="MWY475" s="627"/>
      <c r="MWZ475" s="627"/>
      <c r="MXA475" s="627"/>
      <c r="MXB475" s="627"/>
      <c r="MXC475" s="627"/>
      <c r="MXD475" s="627"/>
      <c r="MXE475" s="627"/>
      <c r="MXF475" s="627"/>
      <c r="MXG475" s="627"/>
      <c r="MXH475" s="627"/>
      <c r="MXI475" s="627"/>
      <c r="MXJ475" s="627"/>
      <c r="MXK475" s="627"/>
      <c r="MXL475" s="627"/>
      <c r="MXM475" s="627"/>
      <c r="MXN475" s="627"/>
      <c r="MXO475" s="627"/>
      <c r="MXP475" s="627"/>
      <c r="MXQ475" s="627"/>
      <c r="MXR475" s="627"/>
      <c r="MXS475" s="627"/>
      <c r="MXT475" s="627"/>
      <c r="MXU475" s="627"/>
      <c r="MXV475" s="627"/>
      <c r="MXW475" s="627"/>
      <c r="MXX475" s="627"/>
      <c r="MXY475" s="627"/>
      <c r="MXZ475" s="627"/>
      <c r="MYA475" s="627"/>
      <c r="MYB475" s="627"/>
      <c r="MYC475" s="627"/>
      <c r="MYD475" s="627"/>
      <c r="MYE475" s="627"/>
      <c r="MYF475" s="627"/>
      <c r="MYG475" s="627"/>
      <c r="MYH475" s="627"/>
      <c r="MYI475" s="627"/>
      <c r="MYJ475" s="627"/>
      <c r="MYK475" s="627"/>
      <c r="MYL475" s="627"/>
      <c r="MYM475" s="627"/>
      <c r="MYN475" s="627"/>
      <c r="MYO475" s="627"/>
      <c r="MYP475" s="627"/>
      <c r="MYQ475" s="627"/>
      <c r="MYR475" s="627"/>
      <c r="MYS475" s="627"/>
      <c r="MYT475" s="627"/>
      <c r="MYU475" s="627"/>
      <c r="MYV475" s="627"/>
      <c r="MYW475" s="627"/>
      <c r="MYX475" s="627"/>
      <c r="MYY475" s="627"/>
      <c r="MYZ475" s="627"/>
      <c r="MZA475" s="627"/>
      <c r="MZB475" s="627"/>
      <c r="MZC475" s="627"/>
      <c r="MZD475" s="627"/>
      <c r="MZE475" s="627"/>
      <c r="MZF475" s="627"/>
      <c r="MZG475" s="627"/>
      <c r="MZH475" s="627"/>
      <c r="MZI475" s="627"/>
      <c r="MZJ475" s="627"/>
      <c r="MZK475" s="627"/>
      <c r="MZL475" s="627"/>
      <c r="MZM475" s="627"/>
      <c r="MZN475" s="627"/>
      <c r="MZO475" s="627"/>
      <c r="MZP475" s="627"/>
      <c r="MZQ475" s="627"/>
      <c r="MZR475" s="627"/>
      <c r="MZS475" s="627"/>
      <c r="MZT475" s="627"/>
      <c r="MZU475" s="627"/>
      <c r="MZV475" s="627"/>
      <c r="MZW475" s="627"/>
      <c r="MZX475" s="627"/>
      <c r="MZY475" s="627"/>
      <c r="MZZ475" s="627"/>
      <c r="NAA475" s="627"/>
      <c r="NAB475" s="627"/>
      <c r="NAC475" s="627"/>
      <c r="NAD475" s="627"/>
      <c r="NAE475" s="627"/>
      <c r="NAF475" s="627"/>
      <c r="NAG475" s="627"/>
      <c r="NAH475" s="627"/>
      <c r="NAI475" s="627"/>
      <c r="NAJ475" s="627"/>
      <c r="NAK475" s="627"/>
      <c r="NAL475" s="627"/>
      <c r="NAM475" s="627"/>
      <c r="NAN475" s="627"/>
      <c r="NAO475" s="627"/>
      <c r="NAP475" s="627"/>
      <c r="NAQ475" s="627"/>
      <c r="NAR475" s="627"/>
      <c r="NAS475" s="627"/>
      <c r="NAT475" s="627"/>
      <c r="NAU475" s="627"/>
      <c r="NAV475" s="627"/>
      <c r="NAW475" s="627"/>
      <c r="NAX475" s="627"/>
      <c r="NAY475" s="627"/>
      <c r="NAZ475" s="627"/>
      <c r="NBA475" s="627"/>
      <c r="NBB475" s="627"/>
      <c r="NBC475" s="627"/>
      <c r="NBD475" s="627"/>
      <c r="NBE475" s="627"/>
      <c r="NBF475" s="627"/>
      <c r="NBG475" s="627"/>
      <c r="NBH475" s="627"/>
      <c r="NBI475" s="627"/>
      <c r="NBJ475" s="627"/>
      <c r="NBK475" s="627"/>
      <c r="NBL475" s="627"/>
      <c r="NBM475" s="627"/>
      <c r="NBN475" s="627"/>
      <c r="NBO475" s="627"/>
      <c r="NBP475" s="627"/>
      <c r="NBQ475" s="627"/>
      <c r="NBR475" s="627"/>
      <c r="NBS475" s="627"/>
      <c r="NBT475" s="627"/>
      <c r="NBU475" s="627"/>
      <c r="NBV475" s="627"/>
      <c r="NBW475" s="627"/>
      <c r="NBX475" s="627"/>
      <c r="NBY475" s="627"/>
      <c r="NBZ475" s="627"/>
      <c r="NCA475" s="627"/>
      <c r="NCB475" s="627"/>
      <c r="NCC475" s="627"/>
      <c r="NCD475" s="627"/>
      <c r="NCE475" s="627"/>
      <c r="NCF475" s="627"/>
      <c r="NCG475" s="627"/>
      <c r="NCH475" s="627"/>
      <c r="NCI475" s="627"/>
      <c r="NCJ475" s="627"/>
      <c r="NCK475" s="627"/>
      <c r="NCL475" s="627"/>
      <c r="NCM475" s="627"/>
      <c r="NCN475" s="627"/>
      <c r="NCO475" s="627"/>
      <c r="NCP475" s="627"/>
      <c r="NCQ475" s="627"/>
      <c r="NCR475" s="627"/>
      <c r="NCS475" s="627"/>
      <c r="NCT475" s="627"/>
      <c r="NCU475" s="627"/>
      <c r="NCV475" s="627"/>
      <c r="NCW475" s="627"/>
      <c r="NCX475" s="627"/>
      <c r="NCY475" s="627"/>
      <c r="NCZ475" s="627"/>
      <c r="NDA475" s="627"/>
      <c r="NDB475" s="627"/>
      <c r="NDC475" s="627"/>
      <c r="NDD475" s="627"/>
      <c r="NDE475" s="627"/>
      <c r="NDF475" s="627"/>
      <c r="NDG475" s="627"/>
      <c r="NDH475" s="627"/>
      <c r="NDI475" s="627"/>
      <c r="NDJ475" s="627"/>
      <c r="NDK475" s="627"/>
      <c r="NDL475" s="627"/>
      <c r="NDM475" s="627"/>
      <c r="NDN475" s="627"/>
      <c r="NDO475" s="627"/>
      <c r="NDP475" s="627"/>
      <c r="NDQ475" s="627"/>
      <c r="NDR475" s="627"/>
      <c r="NDS475" s="627"/>
      <c r="NDT475" s="627"/>
      <c r="NDU475" s="627"/>
      <c r="NDV475" s="627"/>
      <c r="NDW475" s="627"/>
      <c r="NDX475" s="627"/>
      <c r="NDY475" s="627"/>
      <c r="NDZ475" s="627"/>
      <c r="NEA475" s="627"/>
      <c r="NEB475" s="627"/>
      <c r="NEC475" s="627"/>
      <c r="NED475" s="627"/>
      <c r="NEE475" s="627"/>
      <c r="NEF475" s="627"/>
      <c r="NEG475" s="627"/>
      <c r="NEH475" s="627"/>
      <c r="NEI475" s="627"/>
      <c r="NEJ475" s="627"/>
      <c r="NEK475" s="627"/>
      <c r="NEL475" s="627"/>
      <c r="NEM475" s="627"/>
      <c r="NEN475" s="627"/>
      <c r="NEO475" s="627"/>
      <c r="NEP475" s="627"/>
      <c r="NEQ475" s="627"/>
      <c r="NER475" s="627"/>
      <c r="NES475" s="627"/>
      <c r="NET475" s="627"/>
      <c r="NEU475" s="627"/>
      <c r="NEV475" s="627"/>
      <c r="NEW475" s="627"/>
      <c r="NEX475" s="627"/>
      <c r="NEY475" s="627"/>
      <c r="NEZ475" s="627"/>
      <c r="NFA475" s="627"/>
      <c r="NFB475" s="627"/>
      <c r="NFC475" s="627"/>
      <c r="NFD475" s="627"/>
      <c r="NFE475" s="627"/>
      <c r="NFF475" s="627"/>
      <c r="NFG475" s="627"/>
      <c r="NFH475" s="627"/>
      <c r="NFI475" s="627"/>
      <c r="NFJ475" s="627"/>
      <c r="NFK475" s="627"/>
      <c r="NFL475" s="627"/>
      <c r="NFM475" s="627"/>
      <c r="NFN475" s="627"/>
      <c r="NFO475" s="627"/>
      <c r="NFP475" s="627"/>
      <c r="NFQ475" s="627"/>
      <c r="NFR475" s="627"/>
      <c r="NFS475" s="627"/>
      <c r="NFT475" s="627"/>
      <c r="NFU475" s="627"/>
      <c r="NFV475" s="627"/>
      <c r="NFW475" s="627"/>
      <c r="NFX475" s="627"/>
      <c r="NFY475" s="627"/>
      <c r="NFZ475" s="627"/>
      <c r="NGA475" s="627"/>
      <c r="NGB475" s="627"/>
      <c r="NGC475" s="627"/>
      <c r="NGD475" s="627"/>
      <c r="NGE475" s="627"/>
      <c r="NGF475" s="627"/>
      <c r="NGG475" s="627"/>
      <c r="NGH475" s="627"/>
      <c r="NGI475" s="627"/>
      <c r="NGJ475" s="627"/>
      <c r="NGK475" s="627"/>
      <c r="NGL475" s="627"/>
      <c r="NGM475" s="627"/>
      <c r="NGN475" s="627"/>
      <c r="NGO475" s="627"/>
      <c r="NGP475" s="627"/>
      <c r="NGQ475" s="627"/>
      <c r="NGR475" s="627"/>
      <c r="NGS475" s="627"/>
      <c r="NGT475" s="627"/>
      <c r="NGU475" s="627"/>
      <c r="NGV475" s="627"/>
      <c r="NGW475" s="627"/>
      <c r="NGX475" s="627"/>
      <c r="NGY475" s="627"/>
      <c r="NGZ475" s="627"/>
      <c r="NHA475" s="627"/>
      <c r="NHB475" s="627"/>
      <c r="NHC475" s="627"/>
      <c r="NHD475" s="627"/>
      <c r="NHE475" s="627"/>
      <c r="NHF475" s="627"/>
      <c r="NHG475" s="627"/>
      <c r="NHH475" s="627"/>
      <c r="NHI475" s="627"/>
      <c r="NHJ475" s="627"/>
      <c r="NHK475" s="627"/>
      <c r="NHL475" s="627"/>
      <c r="NHM475" s="627"/>
      <c r="NHN475" s="627"/>
      <c r="NHO475" s="627"/>
      <c r="NHP475" s="627"/>
      <c r="NHQ475" s="627"/>
      <c r="NHR475" s="627"/>
      <c r="NHS475" s="627"/>
      <c r="NHT475" s="627"/>
      <c r="NHU475" s="627"/>
      <c r="NHV475" s="627"/>
      <c r="NHW475" s="627"/>
      <c r="NHX475" s="627"/>
      <c r="NHY475" s="627"/>
      <c r="NHZ475" s="627"/>
      <c r="NIA475" s="627"/>
      <c r="NIB475" s="627"/>
      <c r="NIC475" s="627"/>
      <c r="NID475" s="627"/>
      <c r="NIE475" s="627"/>
      <c r="NIF475" s="627"/>
      <c r="NIG475" s="627"/>
      <c r="NIH475" s="627"/>
      <c r="NII475" s="627"/>
      <c r="NIJ475" s="627"/>
      <c r="NIK475" s="627"/>
      <c r="NIL475" s="627"/>
      <c r="NIM475" s="627"/>
      <c r="NIN475" s="627"/>
      <c r="NIO475" s="627"/>
      <c r="NIP475" s="627"/>
      <c r="NIQ475" s="627"/>
      <c r="NIR475" s="627"/>
      <c r="NIS475" s="627"/>
      <c r="NIT475" s="627"/>
      <c r="NIU475" s="627"/>
      <c r="NIV475" s="627"/>
      <c r="NIW475" s="627"/>
      <c r="NIX475" s="627"/>
      <c r="NIY475" s="627"/>
      <c r="NIZ475" s="627"/>
      <c r="NJA475" s="627"/>
      <c r="NJB475" s="627"/>
      <c r="NJC475" s="627"/>
      <c r="NJD475" s="627"/>
      <c r="NJE475" s="627"/>
      <c r="NJF475" s="627"/>
      <c r="NJG475" s="627"/>
      <c r="NJH475" s="627"/>
      <c r="NJI475" s="627"/>
      <c r="NJJ475" s="627"/>
      <c r="NJK475" s="627"/>
      <c r="NJL475" s="627"/>
      <c r="NJM475" s="627"/>
      <c r="NJN475" s="627"/>
      <c r="NJO475" s="627"/>
      <c r="NJP475" s="627"/>
      <c r="NJQ475" s="627"/>
      <c r="NJR475" s="627"/>
      <c r="NJS475" s="627"/>
      <c r="NJT475" s="627"/>
      <c r="NJU475" s="627"/>
      <c r="NJV475" s="627"/>
      <c r="NJW475" s="627"/>
      <c r="NJX475" s="627"/>
      <c r="NJY475" s="627"/>
      <c r="NJZ475" s="627"/>
      <c r="NKA475" s="627"/>
      <c r="NKB475" s="627"/>
      <c r="NKC475" s="627"/>
      <c r="NKD475" s="627"/>
      <c r="NKE475" s="627"/>
      <c r="NKF475" s="627"/>
      <c r="NKG475" s="627"/>
      <c r="NKH475" s="627"/>
      <c r="NKI475" s="627"/>
      <c r="NKJ475" s="627"/>
      <c r="NKK475" s="627"/>
      <c r="NKL475" s="627"/>
      <c r="NKM475" s="627"/>
      <c r="NKN475" s="627"/>
      <c r="NKO475" s="627"/>
      <c r="NKP475" s="627"/>
      <c r="NKQ475" s="627"/>
      <c r="NKR475" s="627"/>
      <c r="NKS475" s="627"/>
      <c r="NKT475" s="627"/>
      <c r="NKU475" s="627"/>
      <c r="NKV475" s="627"/>
      <c r="NKW475" s="627"/>
      <c r="NKX475" s="627"/>
      <c r="NKY475" s="627"/>
      <c r="NKZ475" s="627"/>
      <c r="NLA475" s="627"/>
      <c r="NLB475" s="627"/>
      <c r="NLC475" s="627"/>
      <c r="NLD475" s="627"/>
      <c r="NLE475" s="627"/>
      <c r="NLF475" s="627"/>
      <c r="NLG475" s="627"/>
      <c r="NLH475" s="627"/>
      <c r="NLI475" s="627"/>
      <c r="NLJ475" s="627"/>
      <c r="NLK475" s="627"/>
      <c r="NLL475" s="627"/>
      <c r="NLM475" s="627"/>
      <c r="NLN475" s="627"/>
      <c r="NLO475" s="627"/>
      <c r="NLP475" s="627"/>
      <c r="NLQ475" s="627"/>
      <c r="NLR475" s="627"/>
      <c r="NLS475" s="627"/>
      <c r="NLT475" s="627"/>
      <c r="NLU475" s="627"/>
      <c r="NLV475" s="627"/>
      <c r="NLW475" s="627"/>
      <c r="NLX475" s="627"/>
      <c r="NLY475" s="627"/>
      <c r="NLZ475" s="627"/>
      <c r="NMA475" s="627"/>
      <c r="NMB475" s="627"/>
      <c r="NMC475" s="627"/>
      <c r="NMD475" s="627"/>
      <c r="NME475" s="627"/>
      <c r="NMF475" s="627"/>
      <c r="NMG475" s="627"/>
      <c r="NMH475" s="627"/>
      <c r="NMI475" s="627"/>
      <c r="NMJ475" s="627"/>
      <c r="NMK475" s="627"/>
      <c r="NML475" s="627"/>
      <c r="NMM475" s="627"/>
      <c r="NMN475" s="627"/>
      <c r="NMO475" s="627"/>
      <c r="NMP475" s="627"/>
      <c r="NMQ475" s="627"/>
      <c r="NMR475" s="627"/>
      <c r="NMS475" s="627"/>
      <c r="NMT475" s="627"/>
      <c r="NMU475" s="627"/>
      <c r="NMV475" s="627"/>
      <c r="NMW475" s="627"/>
      <c r="NMX475" s="627"/>
      <c r="NMY475" s="627"/>
      <c r="NMZ475" s="627"/>
      <c r="NNA475" s="627"/>
      <c r="NNB475" s="627"/>
      <c r="NNC475" s="627"/>
      <c r="NND475" s="627"/>
      <c r="NNE475" s="627"/>
      <c r="NNF475" s="627"/>
      <c r="NNG475" s="627"/>
      <c r="NNH475" s="627"/>
      <c r="NNI475" s="627"/>
      <c r="NNJ475" s="627"/>
      <c r="NNK475" s="627"/>
      <c r="NNL475" s="627"/>
      <c r="NNM475" s="627"/>
      <c r="NNN475" s="627"/>
      <c r="NNO475" s="627"/>
      <c r="NNP475" s="627"/>
      <c r="NNQ475" s="627"/>
      <c r="NNR475" s="627"/>
      <c r="NNS475" s="627"/>
      <c r="NNT475" s="627"/>
      <c r="NNU475" s="627"/>
      <c r="NNV475" s="627"/>
      <c r="NNW475" s="627"/>
      <c r="NNX475" s="627"/>
      <c r="NNY475" s="627"/>
      <c r="NNZ475" s="627"/>
      <c r="NOA475" s="627"/>
      <c r="NOB475" s="627"/>
      <c r="NOC475" s="627"/>
      <c r="NOD475" s="627"/>
      <c r="NOE475" s="627"/>
      <c r="NOF475" s="627"/>
      <c r="NOG475" s="627"/>
      <c r="NOH475" s="627"/>
      <c r="NOI475" s="627"/>
      <c r="NOJ475" s="627"/>
      <c r="NOK475" s="627"/>
      <c r="NOL475" s="627"/>
      <c r="NOM475" s="627"/>
      <c r="NON475" s="627"/>
      <c r="NOO475" s="627"/>
      <c r="NOP475" s="627"/>
      <c r="NOQ475" s="627"/>
      <c r="NOR475" s="627"/>
      <c r="NOS475" s="627"/>
      <c r="NOT475" s="627"/>
      <c r="NOU475" s="627"/>
      <c r="NOV475" s="627"/>
      <c r="NOW475" s="627"/>
      <c r="NOX475" s="627"/>
      <c r="NOY475" s="627"/>
      <c r="NOZ475" s="627"/>
      <c r="NPA475" s="627"/>
      <c r="NPB475" s="627"/>
      <c r="NPC475" s="627"/>
      <c r="NPD475" s="627"/>
      <c r="NPE475" s="627"/>
      <c r="NPF475" s="627"/>
      <c r="NPG475" s="627"/>
      <c r="NPH475" s="627"/>
      <c r="NPI475" s="627"/>
      <c r="NPJ475" s="627"/>
      <c r="NPK475" s="627"/>
      <c r="NPL475" s="627"/>
      <c r="NPM475" s="627"/>
      <c r="NPN475" s="627"/>
      <c r="NPO475" s="627"/>
      <c r="NPP475" s="627"/>
      <c r="NPQ475" s="627"/>
      <c r="NPR475" s="627"/>
      <c r="NPS475" s="627"/>
      <c r="NPT475" s="627"/>
      <c r="NPU475" s="627"/>
      <c r="NPV475" s="627"/>
      <c r="NPW475" s="627"/>
      <c r="NPX475" s="627"/>
      <c r="NPY475" s="627"/>
      <c r="NPZ475" s="627"/>
      <c r="NQA475" s="627"/>
      <c r="NQB475" s="627"/>
      <c r="NQC475" s="627"/>
      <c r="NQD475" s="627"/>
      <c r="NQE475" s="627"/>
      <c r="NQF475" s="627"/>
      <c r="NQG475" s="627"/>
      <c r="NQH475" s="627"/>
      <c r="NQI475" s="627"/>
      <c r="NQJ475" s="627"/>
      <c r="NQK475" s="627"/>
      <c r="NQL475" s="627"/>
      <c r="NQM475" s="627"/>
      <c r="NQN475" s="627"/>
      <c r="NQO475" s="627"/>
      <c r="NQP475" s="627"/>
      <c r="NQQ475" s="627"/>
      <c r="NQR475" s="627"/>
      <c r="NQS475" s="627"/>
      <c r="NQT475" s="627"/>
      <c r="NQU475" s="627"/>
      <c r="NQV475" s="627"/>
      <c r="NQW475" s="627"/>
      <c r="NQX475" s="627"/>
      <c r="NQY475" s="627"/>
      <c r="NQZ475" s="627"/>
      <c r="NRA475" s="627"/>
      <c r="NRB475" s="627"/>
      <c r="NRC475" s="627"/>
      <c r="NRD475" s="627"/>
      <c r="NRE475" s="627"/>
      <c r="NRF475" s="627"/>
      <c r="NRG475" s="627"/>
      <c r="NRH475" s="627"/>
      <c r="NRI475" s="627"/>
      <c r="NRJ475" s="627"/>
      <c r="NRK475" s="627"/>
      <c r="NRL475" s="627"/>
      <c r="NRM475" s="627"/>
      <c r="NRN475" s="627"/>
      <c r="NRO475" s="627"/>
      <c r="NRP475" s="627"/>
      <c r="NRQ475" s="627"/>
      <c r="NRR475" s="627"/>
      <c r="NRS475" s="627"/>
      <c r="NRT475" s="627"/>
      <c r="NRU475" s="627"/>
      <c r="NRV475" s="627"/>
      <c r="NRW475" s="627"/>
      <c r="NRX475" s="627"/>
      <c r="NRY475" s="627"/>
      <c r="NRZ475" s="627"/>
      <c r="NSA475" s="627"/>
      <c r="NSB475" s="627"/>
      <c r="NSC475" s="627"/>
      <c r="NSD475" s="627"/>
      <c r="NSE475" s="627"/>
      <c r="NSF475" s="627"/>
      <c r="NSG475" s="627"/>
      <c r="NSH475" s="627"/>
      <c r="NSI475" s="627"/>
      <c r="NSJ475" s="627"/>
      <c r="NSK475" s="627"/>
      <c r="NSL475" s="627"/>
      <c r="NSM475" s="627"/>
      <c r="NSN475" s="627"/>
      <c r="NSO475" s="627"/>
      <c r="NSP475" s="627"/>
      <c r="NSQ475" s="627"/>
      <c r="NSR475" s="627"/>
      <c r="NSS475" s="627"/>
      <c r="NST475" s="627"/>
      <c r="NSU475" s="627"/>
      <c r="NSV475" s="627"/>
      <c r="NSW475" s="627"/>
      <c r="NSX475" s="627"/>
      <c r="NSY475" s="627"/>
      <c r="NSZ475" s="627"/>
      <c r="NTA475" s="627"/>
      <c r="NTB475" s="627"/>
      <c r="NTC475" s="627"/>
      <c r="NTD475" s="627"/>
      <c r="NTE475" s="627"/>
      <c r="NTF475" s="627"/>
      <c r="NTG475" s="627"/>
      <c r="NTH475" s="627"/>
      <c r="NTI475" s="627"/>
      <c r="NTJ475" s="627"/>
      <c r="NTK475" s="627"/>
      <c r="NTL475" s="627"/>
      <c r="NTM475" s="627"/>
      <c r="NTN475" s="627"/>
      <c r="NTO475" s="627"/>
      <c r="NTP475" s="627"/>
      <c r="NTQ475" s="627"/>
      <c r="NTR475" s="627"/>
      <c r="NTS475" s="627"/>
      <c r="NTT475" s="627"/>
      <c r="NTU475" s="627"/>
      <c r="NTV475" s="627"/>
      <c r="NTW475" s="627"/>
      <c r="NTX475" s="627"/>
      <c r="NTY475" s="627"/>
      <c r="NTZ475" s="627"/>
      <c r="NUA475" s="627"/>
      <c r="NUB475" s="627"/>
      <c r="NUC475" s="627"/>
      <c r="NUD475" s="627"/>
      <c r="NUE475" s="627"/>
      <c r="NUF475" s="627"/>
      <c r="NUG475" s="627"/>
      <c r="NUH475" s="627"/>
      <c r="NUI475" s="627"/>
      <c r="NUJ475" s="627"/>
      <c r="NUK475" s="627"/>
      <c r="NUL475" s="627"/>
      <c r="NUM475" s="627"/>
      <c r="NUN475" s="627"/>
      <c r="NUO475" s="627"/>
      <c r="NUP475" s="627"/>
      <c r="NUQ475" s="627"/>
      <c r="NUR475" s="627"/>
      <c r="NUS475" s="627"/>
      <c r="NUT475" s="627"/>
      <c r="NUU475" s="627"/>
      <c r="NUV475" s="627"/>
      <c r="NUW475" s="627"/>
      <c r="NUX475" s="627"/>
      <c r="NUY475" s="627"/>
      <c r="NUZ475" s="627"/>
      <c r="NVA475" s="627"/>
      <c r="NVB475" s="627"/>
      <c r="NVC475" s="627"/>
      <c r="NVD475" s="627"/>
      <c r="NVE475" s="627"/>
      <c r="NVF475" s="627"/>
      <c r="NVG475" s="627"/>
      <c r="NVH475" s="627"/>
      <c r="NVI475" s="627"/>
      <c r="NVJ475" s="627"/>
      <c r="NVK475" s="627"/>
      <c r="NVL475" s="627"/>
      <c r="NVM475" s="627"/>
      <c r="NVN475" s="627"/>
      <c r="NVO475" s="627"/>
      <c r="NVP475" s="627"/>
      <c r="NVQ475" s="627"/>
      <c r="NVR475" s="627"/>
      <c r="NVS475" s="627"/>
      <c r="NVT475" s="627"/>
      <c r="NVU475" s="627"/>
      <c r="NVV475" s="627"/>
      <c r="NVW475" s="627"/>
      <c r="NVX475" s="627"/>
      <c r="NVY475" s="627"/>
      <c r="NVZ475" s="627"/>
      <c r="NWA475" s="627"/>
      <c r="NWB475" s="627"/>
      <c r="NWC475" s="627"/>
      <c r="NWD475" s="627"/>
      <c r="NWE475" s="627"/>
      <c r="NWF475" s="627"/>
      <c r="NWG475" s="627"/>
      <c r="NWH475" s="627"/>
      <c r="NWI475" s="627"/>
      <c r="NWJ475" s="627"/>
      <c r="NWK475" s="627"/>
      <c r="NWL475" s="627"/>
      <c r="NWM475" s="627"/>
      <c r="NWN475" s="627"/>
      <c r="NWO475" s="627"/>
      <c r="NWP475" s="627"/>
      <c r="NWQ475" s="627"/>
      <c r="NWR475" s="627"/>
      <c r="NWS475" s="627"/>
      <c r="NWT475" s="627"/>
      <c r="NWU475" s="627"/>
      <c r="NWV475" s="627"/>
      <c r="NWW475" s="627"/>
      <c r="NWX475" s="627"/>
      <c r="NWY475" s="627"/>
      <c r="NWZ475" s="627"/>
      <c r="NXA475" s="627"/>
      <c r="NXB475" s="627"/>
      <c r="NXC475" s="627"/>
      <c r="NXD475" s="627"/>
      <c r="NXE475" s="627"/>
      <c r="NXF475" s="627"/>
      <c r="NXG475" s="627"/>
      <c r="NXH475" s="627"/>
      <c r="NXI475" s="627"/>
      <c r="NXJ475" s="627"/>
      <c r="NXK475" s="627"/>
      <c r="NXL475" s="627"/>
      <c r="NXM475" s="627"/>
      <c r="NXN475" s="627"/>
      <c r="NXO475" s="627"/>
      <c r="NXP475" s="627"/>
      <c r="NXQ475" s="627"/>
      <c r="NXR475" s="627"/>
      <c r="NXS475" s="627"/>
      <c r="NXT475" s="627"/>
      <c r="NXU475" s="627"/>
      <c r="NXV475" s="627"/>
      <c r="NXW475" s="627"/>
      <c r="NXX475" s="627"/>
      <c r="NXY475" s="627"/>
      <c r="NXZ475" s="627"/>
      <c r="NYA475" s="627"/>
      <c r="NYB475" s="627"/>
      <c r="NYC475" s="627"/>
      <c r="NYD475" s="627"/>
      <c r="NYE475" s="627"/>
      <c r="NYF475" s="627"/>
      <c r="NYG475" s="627"/>
      <c r="NYH475" s="627"/>
      <c r="NYI475" s="627"/>
      <c r="NYJ475" s="627"/>
      <c r="NYK475" s="627"/>
      <c r="NYL475" s="627"/>
      <c r="NYM475" s="627"/>
      <c r="NYN475" s="627"/>
      <c r="NYO475" s="627"/>
      <c r="NYP475" s="627"/>
      <c r="NYQ475" s="627"/>
      <c r="NYR475" s="627"/>
      <c r="NYS475" s="627"/>
      <c r="NYT475" s="627"/>
      <c r="NYU475" s="627"/>
      <c r="NYV475" s="627"/>
      <c r="NYW475" s="627"/>
      <c r="NYX475" s="627"/>
      <c r="NYY475" s="627"/>
      <c r="NYZ475" s="627"/>
      <c r="NZA475" s="627"/>
      <c r="NZB475" s="627"/>
      <c r="NZC475" s="627"/>
      <c r="NZD475" s="627"/>
      <c r="NZE475" s="627"/>
      <c r="NZF475" s="627"/>
      <c r="NZG475" s="627"/>
      <c r="NZH475" s="627"/>
      <c r="NZI475" s="627"/>
      <c r="NZJ475" s="627"/>
      <c r="NZK475" s="627"/>
      <c r="NZL475" s="627"/>
      <c r="NZM475" s="627"/>
      <c r="NZN475" s="627"/>
      <c r="NZO475" s="627"/>
      <c r="NZP475" s="627"/>
      <c r="NZQ475" s="627"/>
      <c r="NZR475" s="627"/>
      <c r="NZS475" s="627"/>
      <c r="NZT475" s="627"/>
      <c r="NZU475" s="627"/>
      <c r="NZV475" s="627"/>
      <c r="NZW475" s="627"/>
      <c r="NZX475" s="627"/>
      <c r="NZY475" s="627"/>
      <c r="NZZ475" s="627"/>
      <c r="OAA475" s="627"/>
      <c r="OAB475" s="627"/>
      <c r="OAC475" s="627"/>
      <c r="OAD475" s="627"/>
      <c r="OAE475" s="627"/>
      <c r="OAF475" s="627"/>
      <c r="OAG475" s="627"/>
      <c r="OAH475" s="627"/>
      <c r="OAI475" s="627"/>
      <c r="OAJ475" s="627"/>
      <c r="OAK475" s="627"/>
      <c r="OAL475" s="627"/>
      <c r="OAM475" s="627"/>
      <c r="OAN475" s="627"/>
      <c r="OAO475" s="627"/>
      <c r="OAP475" s="627"/>
      <c r="OAQ475" s="627"/>
      <c r="OAR475" s="627"/>
      <c r="OAS475" s="627"/>
      <c r="OAT475" s="627"/>
      <c r="OAU475" s="627"/>
      <c r="OAV475" s="627"/>
      <c r="OAW475" s="627"/>
      <c r="OAX475" s="627"/>
      <c r="OAY475" s="627"/>
      <c r="OAZ475" s="627"/>
      <c r="OBA475" s="627"/>
      <c r="OBB475" s="627"/>
      <c r="OBC475" s="627"/>
      <c r="OBD475" s="627"/>
      <c r="OBE475" s="627"/>
      <c r="OBF475" s="627"/>
      <c r="OBG475" s="627"/>
      <c r="OBH475" s="627"/>
      <c r="OBI475" s="627"/>
      <c r="OBJ475" s="627"/>
      <c r="OBK475" s="627"/>
      <c r="OBL475" s="627"/>
      <c r="OBM475" s="627"/>
      <c r="OBN475" s="627"/>
      <c r="OBO475" s="627"/>
      <c r="OBP475" s="627"/>
      <c r="OBQ475" s="627"/>
      <c r="OBR475" s="627"/>
      <c r="OBS475" s="627"/>
      <c r="OBT475" s="627"/>
      <c r="OBU475" s="627"/>
      <c r="OBV475" s="627"/>
      <c r="OBW475" s="627"/>
      <c r="OBX475" s="627"/>
      <c r="OBY475" s="627"/>
      <c r="OBZ475" s="627"/>
      <c r="OCA475" s="627"/>
      <c r="OCB475" s="627"/>
      <c r="OCC475" s="627"/>
      <c r="OCD475" s="627"/>
      <c r="OCE475" s="627"/>
      <c r="OCF475" s="627"/>
      <c r="OCG475" s="627"/>
      <c r="OCH475" s="627"/>
      <c r="OCI475" s="627"/>
      <c r="OCJ475" s="627"/>
      <c r="OCK475" s="627"/>
      <c r="OCL475" s="627"/>
      <c r="OCM475" s="627"/>
      <c r="OCN475" s="627"/>
      <c r="OCO475" s="627"/>
      <c r="OCP475" s="627"/>
      <c r="OCQ475" s="627"/>
      <c r="OCR475" s="627"/>
      <c r="OCS475" s="627"/>
      <c r="OCT475" s="627"/>
      <c r="OCU475" s="627"/>
      <c r="OCV475" s="627"/>
      <c r="OCW475" s="627"/>
      <c r="OCX475" s="627"/>
      <c r="OCY475" s="627"/>
      <c r="OCZ475" s="627"/>
      <c r="ODA475" s="627"/>
      <c r="ODB475" s="627"/>
      <c r="ODC475" s="627"/>
      <c r="ODD475" s="627"/>
      <c r="ODE475" s="627"/>
      <c r="ODF475" s="627"/>
      <c r="ODG475" s="627"/>
      <c r="ODH475" s="627"/>
      <c r="ODI475" s="627"/>
      <c r="ODJ475" s="627"/>
      <c r="ODK475" s="627"/>
      <c r="ODL475" s="627"/>
      <c r="ODM475" s="627"/>
      <c r="ODN475" s="627"/>
      <c r="ODO475" s="627"/>
      <c r="ODP475" s="627"/>
      <c r="ODQ475" s="627"/>
      <c r="ODR475" s="627"/>
      <c r="ODS475" s="627"/>
      <c r="ODT475" s="627"/>
      <c r="ODU475" s="627"/>
      <c r="ODV475" s="627"/>
      <c r="ODW475" s="627"/>
      <c r="ODX475" s="627"/>
      <c r="ODY475" s="627"/>
      <c r="ODZ475" s="627"/>
      <c r="OEA475" s="627"/>
      <c r="OEB475" s="627"/>
      <c r="OEC475" s="627"/>
      <c r="OED475" s="627"/>
      <c r="OEE475" s="627"/>
      <c r="OEF475" s="627"/>
      <c r="OEG475" s="627"/>
      <c r="OEH475" s="627"/>
      <c r="OEI475" s="627"/>
      <c r="OEJ475" s="627"/>
      <c r="OEK475" s="627"/>
      <c r="OEL475" s="627"/>
      <c r="OEM475" s="627"/>
      <c r="OEN475" s="627"/>
      <c r="OEO475" s="627"/>
      <c r="OEP475" s="627"/>
      <c r="OEQ475" s="627"/>
      <c r="OER475" s="627"/>
      <c r="OES475" s="627"/>
      <c r="OET475" s="627"/>
      <c r="OEU475" s="627"/>
      <c r="OEV475" s="627"/>
      <c r="OEW475" s="627"/>
      <c r="OEX475" s="627"/>
      <c r="OEY475" s="627"/>
      <c r="OEZ475" s="627"/>
      <c r="OFA475" s="627"/>
      <c r="OFB475" s="627"/>
      <c r="OFC475" s="627"/>
      <c r="OFD475" s="627"/>
      <c r="OFE475" s="627"/>
      <c r="OFF475" s="627"/>
      <c r="OFG475" s="627"/>
      <c r="OFH475" s="627"/>
      <c r="OFI475" s="627"/>
      <c r="OFJ475" s="627"/>
      <c r="OFK475" s="627"/>
      <c r="OFL475" s="627"/>
      <c r="OFM475" s="627"/>
      <c r="OFN475" s="627"/>
      <c r="OFO475" s="627"/>
      <c r="OFP475" s="627"/>
      <c r="OFQ475" s="627"/>
      <c r="OFR475" s="627"/>
      <c r="OFS475" s="627"/>
      <c r="OFT475" s="627"/>
      <c r="OFU475" s="627"/>
      <c r="OFV475" s="627"/>
      <c r="OFW475" s="627"/>
      <c r="OFX475" s="627"/>
      <c r="OFY475" s="627"/>
      <c r="OFZ475" s="627"/>
      <c r="OGA475" s="627"/>
      <c r="OGB475" s="627"/>
      <c r="OGC475" s="627"/>
      <c r="OGD475" s="627"/>
      <c r="OGE475" s="627"/>
      <c r="OGF475" s="627"/>
      <c r="OGG475" s="627"/>
      <c r="OGH475" s="627"/>
      <c r="OGI475" s="627"/>
      <c r="OGJ475" s="627"/>
      <c r="OGK475" s="627"/>
      <c r="OGL475" s="627"/>
      <c r="OGM475" s="627"/>
      <c r="OGN475" s="627"/>
      <c r="OGO475" s="627"/>
      <c r="OGP475" s="627"/>
      <c r="OGQ475" s="627"/>
      <c r="OGR475" s="627"/>
      <c r="OGS475" s="627"/>
      <c r="OGT475" s="627"/>
      <c r="OGU475" s="627"/>
      <c r="OGV475" s="627"/>
      <c r="OGW475" s="627"/>
      <c r="OGX475" s="627"/>
      <c r="OGY475" s="627"/>
      <c r="OGZ475" s="627"/>
      <c r="OHA475" s="627"/>
      <c r="OHB475" s="627"/>
      <c r="OHC475" s="627"/>
      <c r="OHD475" s="627"/>
      <c r="OHE475" s="627"/>
      <c r="OHF475" s="627"/>
      <c r="OHG475" s="627"/>
      <c r="OHH475" s="627"/>
      <c r="OHI475" s="627"/>
      <c r="OHJ475" s="627"/>
      <c r="OHK475" s="627"/>
      <c r="OHL475" s="627"/>
      <c r="OHM475" s="627"/>
      <c r="OHN475" s="627"/>
      <c r="OHO475" s="627"/>
      <c r="OHP475" s="627"/>
      <c r="OHQ475" s="627"/>
      <c r="OHR475" s="627"/>
      <c r="OHS475" s="627"/>
      <c r="OHT475" s="627"/>
      <c r="OHU475" s="627"/>
      <c r="OHV475" s="627"/>
      <c r="OHW475" s="627"/>
      <c r="OHX475" s="627"/>
      <c r="OHY475" s="627"/>
      <c r="OHZ475" s="627"/>
      <c r="OIA475" s="627"/>
      <c r="OIB475" s="627"/>
      <c r="OIC475" s="627"/>
      <c r="OID475" s="627"/>
      <c r="OIE475" s="627"/>
      <c r="OIF475" s="627"/>
      <c r="OIG475" s="627"/>
      <c r="OIH475" s="627"/>
      <c r="OII475" s="627"/>
      <c r="OIJ475" s="627"/>
      <c r="OIK475" s="627"/>
      <c r="OIL475" s="627"/>
      <c r="OIM475" s="627"/>
      <c r="OIN475" s="627"/>
      <c r="OIO475" s="627"/>
      <c r="OIP475" s="627"/>
      <c r="OIQ475" s="627"/>
      <c r="OIR475" s="627"/>
      <c r="OIS475" s="627"/>
      <c r="OIT475" s="627"/>
      <c r="OIU475" s="627"/>
      <c r="OIV475" s="627"/>
      <c r="OIW475" s="627"/>
      <c r="OIX475" s="627"/>
      <c r="OIY475" s="627"/>
      <c r="OIZ475" s="627"/>
      <c r="OJA475" s="627"/>
      <c r="OJB475" s="627"/>
      <c r="OJC475" s="627"/>
      <c r="OJD475" s="627"/>
      <c r="OJE475" s="627"/>
      <c r="OJF475" s="627"/>
      <c r="OJG475" s="627"/>
      <c r="OJH475" s="627"/>
      <c r="OJI475" s="627"/>
      <c r="OJJ475" s="627"/>
      <c r="OJK475" s="627"/>
      <c r="OJL475" s="627"/>
      <c r="OJM475" s="627"/>
      <c r="OJN475" s="627"/>
      <c r="OJO475" s="627"/>
      <c r="OJP475" s="627"/>
      <c r="OJQ475" s="627"/>
      <c r="OJR475" s="627"/>
      <c r="OJS475" s="627"/>
      <c r="OJT475" s="627"/>
      <c r="OJU475" s="627"/>
      <c r="OJV475" s="627"/>
      <c r="OJW475" s="627"/>
      <c r="OJX475" s="627"/>
      <c r="OJY475" s="627"/>
      <c r="OJZ475" s="627"/>
      <c r="OKA475" s="627"/>
      <c r="OKB475" s="627"/>
      <c r="OKC475" s="627"/>
      <c r="OKD475" s="627"/>
      <c r="OKE475" s="627"/>
      <c r="OKF475" s="627"/>
      <c r="OKG475" s="627"/>
      <c r="OKH475" s="627"/>
      <c r="OKI475" s="627"/>
      <c r="OKJ475" s="627"/>
      <c r="OKK475" s="627"/>
      <c r="OKL475" s="627"/>
      <c r="OKM475" s="627"/>
      <c r="OKN475" s="627"/>
      <c r="OKO475" s="627"/>
      <c r="OKP475" s="627"/>
      <c r="OKQ475" s="627"/>
      <c r="OKR475" s="627"/>
      <c r="OKS475" s="627"/>
      <c r="OKT475" s="627"/>
      <c r="OKU475" s="627"/>
      <c r="OKV475" s="627"/>
      <c r="OKW475" s="627"/>
      <c r="OKX475" s="627"/>
      <c r="OKY475" s="627"/>
      <c r="OKZ475" s="627"/>
      <c r="OLA475" s="627"/>
      <c r="OLB475" s="627"/>
      <c r="OLC475" s="627"/>
      <c r="OLD475" s="627"/>
      <c r="OLE475" s="627"/>
      <c r="OLF475" s="627"/>
      <c r="OLG475" s="627"/>
      <c r="OLH475" s="627"/>
      <c r="OLI475" s="627"/>
      <c r="OLJ475" s="627"/>
      <c r="OLK475" s="627"/>
      <c r="OLL475" s="627"/>
      <c r="OLM475" s="627"/>
      <c r="OLN475" s="627"/>
      <c r="OLO475" s="627"/>
      <c r="OLP475" s="627"/>
      <c r="OLQ475" s="627"/>
      <c r="OLR475" s="627"/>
      <c r="OLS475" s="627"/>
      <c r="OLT475" s="627"/>
      <c r="OLU475" s="627"/>
      <c r="OLV475" s="627"/>
      <c r="OLW475" s="627"/>
      <c r="OLX475" s="627"/>
      <c r="OLY475" s="627"/>
      <c r="OLZ475" s="627"/>
      <c r="OMA475" s="627"/>
      <c r="OMB475" s="627"/>
      <c r="OMC475" s="627"/>
      <c r="OMD475" s="627"/>
      <c r="OME475" s="627"/>
      <c r="OMF475" s="627"/>
      <c r="OMG475" s="627"/>
      <c r="OMH475" s="627"/>
      <c r="OMI475" s="627"/>
      <c r="OMJ475" s="627"/>
      <c r="OMK475" s="627"/>
      <c r="OML475" s="627"/>
      <c r="OMM475" s="627"/>
      <c r="OMN475" s="627"/>
      <c r="OMO475" s="627"/>
      <c r="OMP475" s="627"/>
      <c r="OMQ475" s="627"/>
      <c r="OMR475" s="627"/>
      <c r="OMS475" s="627"/>
      <c r="OMT475" s="627"/>
      <c r="OMU475" s="627"/>
      <c r="OMV475" s="627"/>
      <c r="OMW475" s="627"/>
      <c r="OMX475" s="627"/>
      <c r="OMY475" s="627"/>
      <c r="OMZ475" s="627"/>
      <c r="ONA475" s="627"/>
      <c r="ONB475" s="627"/>
      <c r="ONC475" s="627"/>
      <c r="OND475" s="627"/>
      <c r="ONE475" s="627"/>
      <c r="ONF475" s="627"/>
      <c r="ONG475" s="627"/>
      <c r="ONH475" s="627"/>
      <c r="ONI475" s="627"/>
      <c r="ONJ475" s="627"/>
      <c r="ONK475" s="627"/>
      <c r="ONL475" s="627"/>
      <c r="ONM475" s="627"/>
      <c r="ONN475" s="627"/>
      <c r="ONO475" s="627"/>
      <c r="ONP475" s="627"/>
      <c r="ONQ475" s="627"/>
      <c r="ONR475" s="627"/>
      <c r="ONS475" s="627"/>
      <c r="ONT475" s="627"/>
      <c r="ONU475" s="627"/>
      <c r="ONV475" s="627"/>
      <c r="ONW475" s="627"/>
      <c r="ONX475" s="627"/>
      <c r="ONY475" s="627"/>
      <c r="ONZ475" s="627"/>
      <c r="OOA475" s="627"/>
      <c r="OOB475" s="627"/>
      <c r="OOC475" s="627"/>
      <c r="OOD475" s="627"/>
      <c r="OOE475" s="627"/>
      <c r="OOF475" s="627"/>
      <c r="OOG475" s="627"/>
      <c r="OOH475" s="627"/>
      <c r="OOI475" s="627"/>
      <c r="OOJ475" s="627"/>
      <c r="OOK475" s="627"/>
      <c r="OOL475" s="627"/>
      <c r="OOM475" s="627"/>
      <c r="OON475" s="627"/>
      <c r="OOO475" s="627"/>
      <c r="OOP475" s="627"/>
      <c r="OOQ475" s="627"/>
      <c r="OOR475" s="627"/>
      <c r="OOS475" s="627"/>
      <c r="OOT475" s="627"/>
      <c r="OOU475" s="627"/>
      <c r="OOV475" s="627"/>
      <c r="OOW475" s="627"/>
      <c r="OOX475" s="627"/>
      <c r="OOY475" s="627"/>
      <c r="OOZ475" s="627"/>
      <c r="OPA475" s="627"/>
      <c r="OPB475" s="627"/>
      <c r="OPC475" s="627"/>
      <c r="OPD475" s="627"/>
      <c r="OPE475" s="627"/>
      <c r="OPF475" s="627"/>
      <c r="OPG475" s="627"/>
      <c r="OPH475" s="627"/>
      <c r="OPI475" s="627"/>
      <c r="OPJ475" s="627"/>
      <c r="OPK475" s="627"/>
      <c r="OPL475" s="627"/>
      <c r="OPM475" s="627"/>
      <c r="OPN475" s="627"/>
      <c r="OPO475" s="627"/>
      <c r="OPP475" s="627"/>
      <c r="OPQ475" s="627"/>
      <c r="OPR475" s="627"/>
      <c r="OPS475" s="627"/>
      <c r="OPT475" s="627"/>
      <c r="OPU475" s="627"/>
      <c r="OPV475" s="627"/>
      <c r="OPW475" s="627"/>
      <c r="OPX475" s="627"/>
      <c r="OPY475" s="627"/>
      <c r="OPZ475" s="627"/>
      <c r="OQA475" s="627"/>
      <c r="OQB475" s="627"/>
      <c r="OQC475" s="627"/>
      <c r="OQD475" s="627"/>
      <c r="OQE475" s="627"/>
      <c r="OQF475" s="627"/>
      <c r="OQG475" s="627"/>
      <c r="OQH475" s="627"/>
      <c r="OQI475" s="627"/>
      <c r="OQJ475" s="627"/>
      <c r="OQK475" s="627"/>
      <c r="OQL475" s="627"/>
      <c r="OQM475" s="627"/>
      <c r="OQN475" s="627"/>
      <c r="OQO475" s="627"/>
      <c r="OQP475" s="627"/>
      <c r="OQQ475" s="627"/>
      <c r="OQR475" s="627"/>
      <c r="OQS475" s="627"/>
      <c r="OQT475" s="627"/>
      <c r="OQU475" s="627"/>
      <c r="OQV475" s="627"/>
      <c r="OQW475" s="627"/>
      <c r="OQX475" s="627"/>
      <c r="OQY475" s="627"/>
      <c r="OQZ475" s="627"/>
      <c r="ORA475" s="627"/>
      <c r="ORB475" s="627"/>
      <c r="ORC475" s="627"/>
      <c r="ORD475" s="627"/>
      <c r="ORE475" s="627"/>
      <c r="ORF475" s="627"/>
      <c r="ORG475" s="627"/>
      <c r="ORH475" s="627"/>
      <c r="ORI475" s="627"/>
      <c r="ORJ475" s="627"/>
      <c r="ORK475" s="627"/>
      <c r="ORL475" s="627"/>
      <c r="ORM475" s="627"/>
      <c r="ORN475" s="627"/>
      <c r="ORO475" s="627"/>
      <c r="ORP475" s="627"/>
      <c r="ORQ475" s="627"/>
      <c r="ORR475" s="627"/>
      <c r="ORS475" s="627"/>
      <c r="ORT475" s="627"/>
      <c r="ORU475" s="627"/>
      <c r="ORV475" s="627"/>
      <c r="ORW475" s="627"/>
      <c r="ORX475" s="627"/>
      <c r="ORY475" s="627"/>
      <c r="ORZ475" s="627"/>
      <c r="OSA475" s="627"/>
      <c r="OSB475" s="627"/>
      <c r="OSC475" s="627"/>
      <c r="OSD475" s="627"/>
      <c r="OSE475" s="627"/>
      <c r="OSF475" s="627"/>
      <c r="OSG475" s="627"/>
      <c r="OSH475" s="627"/>
      <c r="OSI475" s="627"/>
      <c r="OSJ475" s="627"/>
      <c r="OSK475" s="627"/>
      <c r="OSL475" s="627"/>
      <c r="OSM475" s="627"/>
      <c r="OSN475" s="627"/>
      <c r="OSO475" s="627"/>
      <c r="OSP475" s="627"/>
      <c r="OSQ475" s="627"/>
      <c r="OSR475" s="627"/>
      <c r="OSS475" s="627"/>
      <c r="OST475" s="627"/>
      <c r="OSU475" s="627"/>
      <c r="OSV475" s="627"/>
      <c r="OSW475" s="627"/>
      <c r="OSX475" s="627"/>
      <c r="OSY475" s="627"/>
      <c r="OSZ475" s="627"/>
      <c r="OTA475" s="627"/>
      <c r="OTB475" s="627"/>
      <c r="OTC475" s="627"/>
      <c r="OTD475" s="627"/>
      <c r="OTE475" s="627"/>
      <c r="OTF475" s="627"/>
      <c r="OTG475" s="627"/>
      <c r="OTH475" s="627"/>
      <c r="OTI475" s="627"/>
      <c r="OTJ475" s="627"/>
      <c r="OTK475" s="627"/>
      <c r="OTL475" s="627"/>
      <c r="OTM475" s="627"/>
      <c r="OTN475" s="627"/>
      <c r="OTO475" s="627"/>
      <c r="OTP475" s="627"/>
      <c r="OTQ475" s="627"/>
      <c r="OTR475" s="627"/>
      <c r="OTS475" s="627"/>
      <c r="OTT475" s="627"/>
      <c r="OTU475" s="627"/>
      <c r="OTV475" s="627"/>
      <c r="OTW475" s="627"/>
      <c r="OTX475" s="627"/>
      <c r="OTY475" s="627"/>
      <c r="OTZ475" s="627"/>
      <c r="OUA475" s="627"/>
      <c r="OUB475" s="627"/>
      <c r="OUC475" s="627"/>
      <c r="OUD475" s="627"/>
      <c r="OUE475" s="627"/>
      <c r="OUF475" s="627"/>
      <c r="OUG475" s="627"/>
      <c r="OUH475" s="627"/>
      <c r="OUI475" s="627"/>
      <c r="OUJ475" s="627"/>
      <c r="OUK475" s="627"/>
      <c r="OUL475" s="627"/>
      <c r="OUM475" s="627"/>
      <c r="OUN475" s="627"/>
      <c r="OUO475" s="627"/>
      <c r="OUP475" s="627"/>
      <c r="OUQ475" s="627"/>
      <c r="OUR475" s="627"/>
      <c r="OUS475" s="627"/>
      <c r="OUT475" s="627"/>
      <c r="OUU475" s="627"/>
      <c r="OUV475" s="627"/>
      <c r="OUW475" s="627"/>
      <c r="OUX475" s="627"/>
      <c r="OUY475" s="627"/>
      <c r="OUZ475" s="627"/>
      <c r="OVA475" s="627"/>
      <c r="OVB475" s="627"/>
      <c r="OVC475" s="627"/>
      <c r="OVD475" s="627"/>
      <c r="OVE475" s="627"/>
      <c r="OVF475" s="627"/>
      <c r="OVG475" s="627"/>
      <c r="OVH475" s="627"/>
      <c r="OVI475" s="627"/>
      <c r="OVJ475" s="627"/>
      <c r="OVK475" s="627"/>
      <c r="OVL475" s="627"/>
      <c r="OVM475" s="627"/>
      <c r="OVN475" s="627"/>
      <c r="OVO475" s="627"/>
      <c r="OVP475" s="627"/>
      <c r="OVQ475" s="627"/>
      <c r="OVR475" s="627"/>
      <c r="OVS475" s="627"/>
      <c r="OVT475" s="627"/>
      <c r="OVU475" s="627"/>
      <c r="OVV475" s="627"/>
      <c r="OVW475" s="627"/>
      <c r="OVX475" s="627"/>
      <c r="OVY475" s="627"/>
      <c r="OVZ475" s="627"/>
      <c r="OWA475" s="627"/>
      <c r="OWB475" s="627"/>
      <c r="OWC475" s="627"/>
      <c r="OWD475" s="627"/>
      <c r="OWE475" s="627"/>
      <c r="OWF475" s="627"/>
      <c r="OWG475" s="627"/>
      <c r="OWH475" s="627"/>
      <c r="OWI475" s="627"/>
      <c r="OWJ475" s="627"/>
      <c r="OWK475" s="627"/>
      <c r="OWL475" s="627"/>
      <c r="OWM475" s="627"/>
      <c r="OWN475" s="627"/>
      <c r="OWO475" s="627"/>
      <c r="OWP475" s="627"/>
      <c r="OWQ475" s="627"/>
      <c r="OWR475" s="627"/>
      <c r="OWS475" s="627"/>
      <c r="OWT475" s="627"/>
      <c r="OWU475" s="627"/>
      <c r="OWV475" s="627"/>
      <c r="OWW475" s="627"/>
      <c r="OWX475" s="627"/>
      <c r="OWY475" s="627"/>
      <c r="OWZ475" s="627"/>
      <c r="OXA475" s="627"/>
      <c r="OXB475" s="627"/>
      <c r="OXC475" s="627"/>
      <c r="OXD475" s="627"/>
      <c r="OXE475" s="627"/>
      <c r="OXF475" s="627"/>
      <c r="OXG475" s="627"/>
      <c r="OXH475" s="627"/>
      <c r="OXI475" s="627"/>
      <c r="OXJ475" s="627"/>
      <c r="OXK475" s="627"/>
      <c r="OXL475" s="627"/>
      <c r="OXM475" s="627"/>
      <c r="OXN475" s="627"/>
      <c r="OXO475" s="627"/>
      <c r="OXP475" s="627"/>
      <c r="OXQ475" s="627"/>
      <c r="OXR475" s="627"/>
      <c r="OXS475" s="627"/>
      <c r="OXT475" s="627"/>
      <c r="OXU475" s="627"/>
      <c r="OXV475" s="627"/>
      <c r="OXW475" s="627"/>
      <c r="OXX475" s="627"/>
      <c r="OXY475" s="627"/>
      <c r="OXZ475" s="627"/>
      <c r="OYA475" s="627"/>
      <c r="OYB475" s="627"/>
      <c r="OYC475" s="627"/>
      <c r="OYD475" s="627"/>
      <c r="OYE475" s="627"/>
      <c r="OYF475" s="627"/>
      <c r="OYG475" s="627"/>
      <c r="OYH475" s="627"/>
      <c r="OYI475" s="627"/>
      <c r="OYJ475" s="627"/>
      <c r="OYK475" s="627"/>
      <c r="OYL475" s="627"/>
      <c r="OYM475" s="627"/>
      <c r="OYN475" s="627"/>
      <c r="OYO475" s="627"/>
      <c r="OYP475" s="627"/>
      <c r="OYQ475" s="627"/>
      <c r="OYR475" s="627"/>
      <c r="OYS475" s="627"/>
      <c r="OYT475" s="627"/>
      <c r="OYU475" s="627"/>
      <c r="OYV475" s="627"/>
      <c r="OYW475" s="627"/>
      <c r="OYX475" s="627"/>
      <c r="OYY475" s="627"/>
      <c r="OYZ475" s="627"/>
      <c r="OZA475" s="627"/>
      <c r="OZB475" s="627"/>
      <c r="OZC475" s="627"/>
      <c r="OZD475" s="627"/>
      <c r="OZE475" s="627"/>
      <c r="OZF475" s="627"/>
      <c r="OZG475" s="627"/>
      <c r="OZH475" s="627"/>
      <c r="OZI475" s="627"/>
      <c r="OZJ475" s="627"/>
      <c r="OZK475" s="627"/>
      <c r="OZL475" s="627"/>
      <c r="OZM475" s="627"/>
      <c r="OZN475" s="627"/>
      <c r="OZO475" s="627"/>
      <c r="OZP475" s="627"/>
      <c r="OZQ475" s="627"/>
      <c r="OZR475" s="627"/>
      <c r="OZS475" s="627"/>
      <c r="OZT475" s="627"/>
      <c r="OZU475" s="627"/>
      <c r="OZV475" s="627"/>
      <c r="OZW475" s="627"/>
      <c r="OZX475" s="627"/>
      <c r="OZY475" s="627"/>
      <c r="OZZ475" s="627"/>
      <c r="PAA475" s="627"/>
      <c r="PAB475" s="627"/>
      <c r="PAC475" s="627"/>
      <c r="PAD475" s="627"/>
      <c r="PAE475" s="627"/>
      <c r="PAF475" s="627"/>
      <c r="PAG475" s="627"/>
      <c r="PAH475" s="627"/>
      <c r="PAI475" s="627"/>
      <c r="PAJ475" s="627"/>
      <c r="PAK475" s="627"/>
      <c r="PAL475" s="627"/>
      <c r="PAM475" s="627"/>
      <c r="PAN475" s="627"/>
      <c r="PAO475" s="627"/>
      <c r="PAP475" s="627"/>
      <c r="PAQ475" s="627"/>
      <c r="PAR475" s="627"/>
      <c r="PAS475" s="627"/>
      <c r="PAT475" s="627"/>
      <c r="PAU475" s="627"/>
      <c r="PAV475" s="627"/>
      <c r="PAW475" s="627"/>
      <c r="PAX475" s="627"/>
      <c r="PAY475" s="627"/>
      <c r="PAZ475" s="627"/>
      <c r="PBA475" s="627"/>
      <c r="PBB475" s="627"/>
      <c r="PBC475" s="627"/>
      <c r="PBD475" s="627"/>
      <c r="PBE475" s="627"/>
      <c r="PBF475" s="627"/>
      <c r="PBG475" s="627"/>
      <c r="PBH475" s="627"/>
      <c r="PBI475" s="627"/>
      <c r="PBJ475" s="627"/>
      <c r="PBK475" s="627"/>
      <c r="PBL475" s="627"/>
      <c r="PBM475" s="627"/>
      <c r="PBN475" s="627"/>
      <c r="PBO475" s="627"/>
      <c r="PBP475" s="627"/>
      <c r="PBQ475" s="627"/>
      <c r="PBR475" s="627"/>
      <c r="PBS475" s="627"/>
      <c r="PBT475" s="627"/>
      <c r="PBU475" s="627"/>
      <c r="PBV475" s="627"/>
      <c r="PBW475" s="627"/>
      <c r="PBX475" s="627"/>
      <c r="PBY475" s="627"/>
      <c r="PBZ475" s="627"/>
      <c r="PCA475" s="627"/>
      <c r="PCB475" s="627"/>
      <c r="PCC475" s="627"/>
      <c r="PCD475" s="627"/>
      <c r="PCE475" s="627"/>
      <c r="PCF475" s="627"/>
      <c r="PCG475" s="627"/>
      <c r="PCH475" s="627"/>
      <c r="PCI475" s="627"/>
      <c r="PCJ475" s="627"/>
      <c r="PCK475" s="627"/>
      <c r="PCL475" s="627"/>
      <c r="PCM475" s="627"/>
      <c r="PCN475" s="627"/>
      <c r="PCO475" s="627"/>
      <c r="PCP475" s="627"/>
      <c r="PCQ475" s="627"/>
      <c r="PCR475" s="627"/>
      <c r="PCS475" s="627"/>
      <c r="PCT475" s="627"/>
      <c r="PCU475" s="627"/>
      <c r="PCV475" s="627"/>
      <c r="PCW475" s="627"/>
      <c r="PCX475" s="627"/>
      <c r="PCY475" s="627"/>
      <c r="PCZ475" s="627"/>
      <c r="PDA475" s="627"/>
      <c r="PDB475" s="627"/>
      <c r="PDC475" s="627"/>
      <c r="PDD475" s="627"/>
      <c r="PDE475" s="627"/>
      <c r="PDF475" s="627"/>
      <c r="PDG475" s="627"/>
      <c r="PDH475" s="627"/>
      <c r="PDI475" s="627"/>
      <c r="PDJ475" s="627"/>
      <c r="PDK475" s="627"/>
      <c r="PDL475" s="627"/>
      <c r="PDM475" s="627"/>
      <c r="PDN475" s="627"/>
      <c r="PDO475" s="627"/>
      <c r="PDP475" s="627"/>
      <c r="PDQ475" s="627"/>
      <c r="PDR475" s="627"/>
      <c r="PDS475" s="627"/>
      <c r="PDT475" s="627"/>
      <c r="PDU475" s="627"/>
      <c r="PDV475" s="627"/>
      <c r="PDW475" s="627"/>
      <c r="PDX475" s="627"/>
      <c r="PDY475" s="627"/>
      <c r="PDZ475" s="627"/>
      <c r="PEA475" s="627"/>
      <c r="PEB475" s="627"/>
      <c r="PEC475" s="627"/>
      <c r="PED475" s="627"/>
      <c r="PEE475" s="627"/>
      <c r="PEF475" s="627"/>
      <c r="PEG475" s="627"/>
      <c r="PEH475" s="627"/>
      <c r="PEI475" s="627"/>
      <c r="PEJ475" s="627"/>
      <c r="PEK475" s="627"/>
      <c r="PEL475" s="627"/>
      <c r="PEM475" s="627"/>
      <c r="PEN475" s="627"/>
      <c r="PEO475" s="627"/>
      <c r="PEP475" s="627"/>
      <c r="PEQ475" s="627"/>
      <c r="PER475" s="627"/>
      <c r="PES475" s="627"/>
      <c r="PET475" s="627"/>
      <c r="PEU475" s="627"/>
      <c r="PEV475" s="627"/>
      <c r="PEW475" s="627"/>
      <c r="PEX475" s="627"/>
      <c r="PEY475" s="627"/>
      <c r="PEZ475" s="627"/>
      <c r="PFA475" s="627"/>
      <c r="PFB475" s="627"/>
      <c r="PFC475" s="627"/>
      <c r="PFD475" s="627"/>
      <c r="PFE475" s="627"/>
      <c r="PFF475" s="627"/>
      <c r="PFG475" s="627"/>
      <c r="PFH475" s="627"/>
      <c r="PFI475" s="627"/>
      <c r="PFJ475" s="627"/>
      <c r="PFK475" s="627"/>
      <c r="PFL475" s="627"/>
      <c r="PFM475" s="627"/>
      <c r="PFN475" s="627"/>
      <c r="PFO475" s="627"/>
      <c r="PFP475" s="627"/>
      <c r="PFQ475" s="627"/>
      <c r="PFR475" s="627"/>
      <c r="PFS475" s="627"/>
      <c r="PFT475" s="627"/>
      <c r="PFU475" s="627"/>
      <c r="PFV475" s="627"/>
      <c r="PFW475" s="627"/>
      <c r="PFX475" s="627"/>
      <c r="PFY475" s="627"/>
      <c r="PFZ475" s="627"/>
      <c r="PGA475" s="627"/>
      <c r="PGB475" s="627"/>
      <c r="PGC475" s="627"/>
      <c r="PGD475" s="627"/>
      <c r="PGE475" s="627"/>
      <c r="PGF475" s="627"/>
      <c r="PGG475" s="627"/>
      <c r="PGH475" s="627"/>
      <c r="PGI475" s="627"/>
      <c r="PGJ475" s="627"/>
      <c r="PGK475" s="627"/>
      <c r="PGL475" s="627"/>
      <c r="PGM475" s="627"/>
      <c r="PGN475" s="627"/>
      <c r="PGO475" s="627"/>
      <c r="PGP475" s="627"/>
      <c r="PGQ475" s="627"/>
      <c r="PGR475" s="627"/>
      <c r="PGS475" s="627"/>
      <c r="PGT475" s="627"/>
      <c r="PGU475" s="627"/>
      <c r="PGV475" s="627"/>
      <c r="PGW475" s="627"/>
      <c r="PGX475" s="627"/>
      <c r="PGY475" s="627"/>
      <c r="PGZ475" s="627"/>
      <c r="PHA475" s="627"/>
      <c r="PHB475" s="627"/>
      <c r="PHC475" s="627"/>
      <c r="PHD475" s="627"/>
      <c r="PHE475" s="627"/>
      <c r="PHF475" s="627"/>
      <c r="PHG475" s="627"/>
      <c r="PHH475" s="627"/>
      <c r="PHI475" s="627"/>
      <c r="PHJ475" s="627"/>
      <c r="PHK475" s="627"/>
      <c r="PHL475" s="627"/>
      <c r="PHM475" s="627"/>
      <c r="PHN475" s="627"/>
      <c r="PHO475" s="627"/>
      <c r="PHP475" s="627"/>
      <c r="PHQ475" s="627"/>
      <c r="PHR475" s="627"/>
      <c r="PHS475" s="627"/>
      <c r="PHT475" s="627"/>
      <c r="PHU475" s="627"/>
      <c r="PHV475" s="627"/>
      <c r="PHW475" s="627"/>
      <c r="PHX475" s="627"/>
      <c r="PHY475" s="627"/>
      <c r="PHZ475" s="627"/>
      <c r="PIA475" s="627"/>
      <c r="PIB475" s="627"/>
      <c r="PIC475" s="627"/>
      <c r="PID475" s="627"/>
      <c r="PIE475" s="627"/>
      <c r="PIF475" s="627"/>
      <c r="PIG475" s="627"/>
      <c r="PIH475" s="627"/>
      <c r="PII475" s="627"/>
      <c r="PIJ475" s="627"/>
      <c r="PIK475" s="627"/>
      <c r="PIL475" s="627"/>
      <c r="PIM475" s="627"/>
      <c r="PIN475" s="627"/>
      <c r="PIO475" s="627"/>
      <c r="PIP475" s="627"/>
      <c r="PIQ475" s="627"/>
      <c r="PIR475" s="627"/>
      <c r="PIS475" s="627"/>
      <c r="PIT475" s="627"/>
      <c r="PIU475" s="627"/>
      <c r="PIV475" s="627"/>
      <c r="PIW475" s="627"/>
      <c r="PIX475" s="627"/>
      <c r="PIY475" s="627"/>
      <c r="PIZ475" s="627"/>
      <c r="PJA475" s="627"/>
      <c r="PJB475" s="627"/>
      <c r="PJC475" s="627"/>
      <c r="PJD475" s="627"/>
      <c r="PJE475" s="627"/>
      <c r="PJF475" s="627"/>
      <c r="PJG475" s="627"/>
      <c r="PJH475" s="627"/>
      <c r="PJI475" s="627"/>
      <c r="PJJ475" s="627"/>
      <c r="PJK475" s="627"/>
      <c r="PJL475" s="627"/>
      <c r="PJM475" s="627"/>
      <c r="PJN475" s="627"/>
      <c r="PJO475" s="627"/>
      <c r="PJP475" s="627"/>
      <c r="PJQ475" s="627"/>
      <c r="PJR475" s="627"/>
      <c r="PJS475" s="627"/>
      <c r="PJT475" s="627"/>
      <c r="PJU475" s="627"/>
      <c r="PJV475" s="627"/>
      <c r="PJW475" s="627"/>
      <c r="PJX475" s="627"/>
      <c r="PJY475" s="627"/>
      <c r="PJZ475" s="627"/>
      <c r="PKA475" s="627"/>
      <c r="PKB475" s="627"/>
      <c r="PKC475" s="627"/>
      <c r="PKD475" s="627"/>
      <c r="PKE475" s="627"/>
      <c r="PKF475" s="627"/>
      <c r="PKG475" s="627"/>
      <c r="PKH475" s="627"/>
      <c r="PKI475" s="627"/>
      <c r="PKJ475" s="627"/>
      <c r="PKK475" s="627"/>
      <c r="PKL475" s="627"/>
      <c r="PKM475" s="627"/>
      <c r="PKN475" s="627"/>
      <c r="PKO475" s="627"/>
      <c r="PKP475" s="627"/>
      <c r="PKQ475" s="627"/>
      <c r="PKR475" s="627"/>
      <c r="PKS475" s="627"/>
      <c r="PKT475" s="627"/>
      <c r="PKU475" s="627"/>
      <c r="PKV475" s="627"/>
      <c r="PKW475" s="627"/>
      <c r="PKX475" s="627"/>
      <c r="PKY475" s="627"/>
      <c r="PKZ475" s="627"/>
      <c r="PLA475" s="627"/>
      <c r="PLB475" s="627"/>
      <c r="PLC475" s="627"/>
      <c r="PLD475" s="627"/>
      <c r="PLE475" s="627"/>
      <c r="PLF475" s="627"/>
      <c r="PLG475" s="627"/>
      <c r="PLH475" s="627"/>
      <c r="PLI475" s="627"/>
      <c r="PLJ475" s="627"/>
      <c r="PLK475" s="627"/>
      <c r="PLL475" s="627"/>
      <c r="PLM475" s="627"/>
      <c r="PLN475" s="627"/>
      <c r="PLO475" s="627"/>
      <c r="PLP475" s="627"/>
      <c r="PLQ475" s="627"/>
      <c r="PLR475" s="627"/>
      <c r="PLS475" s="627"/>
      <c r="PLT475" s="627"/>
      <c r="PLU475" s="627"/>
      <c r="PLV475" s="627"/>
      <c r="PLW475" s="627"/>
      <c r="PLX475" s="627"/>
      <c r="PLY475" s="627"/>
      <c r="PLZ475" s="627"/>
      <c r="PMA475" s="627"/>
      <c r="PMB475" s="627"/>
      <c r="PMC475" s="627"/>
      <c r="PMD475" s="627"/>
      <c r="PME475" s="627"/>
      <c r="PMF475" s="627"/>
      <c r="PMG475" s="627"/>
      <c r="PMH475" s="627"/>
      <c r="PMI475" s="627"/>
      <c r="PMJ475" s="627"/>
      <c r="PMK475" s="627"/>
      <c r="PML475" s="627"/>
      <c r="PMM475" s="627"/>
      <c r="PMN475" s="627"/>
      <c r="PMO475" s="627"/>
      <c r="PMP475" s="627"/>
      <c r="PMQ475" s="627"/>
      <c r="PMR475" s="627"/>
      <c r="PMS475" s="627"/>
      <c r="PMT475" s="627"/>
      <c r="PMU475" s="627"/>
      <c r="PMV475" s="627"/>
      <c r="PMW475" s="627"/>
      <c r="PMX475" s="627"/>
      <c r="PMY475" s="627"/>
      <c r="PMZ475" s="627"/>
      <c r="PNA475" s="627"/>
      <c r="PNB475" s="627"/>
      <c r="PNC475" s="627"/>
      <c r="PND475" s="627"/>
      <c r="PNE475" s="627"/>
      <c r="PNF475" s="627"/>
      <c r="PNG475" s="627"/>
      <c r="PNH475" s="627"/>
      <c r="PNI475" s="627"/>
      <c r="PNJ475" s="627"/>
      <c r="PNK475" s="627"/>
      <c r="PNL475" s="627"/>
      <c r="PNM475" s="627"/>
      <c r="PNN475" s="627"/>
      <c r="PNO475" s="627"/>
      <c r="PNP475" s="627"/>
      <c r="PNQ475" s="627"/>
      <c r="PNR475" s="627"/>
      <c r="PNS475" s="627"/>
      <c r="PNT475" s="627"/>
      <c r="PNU475" s="627"/>
      <c r="PNV475" s="627"/>
      <c r="PNW475" s="627"/>
      <c r="PNX475" s="627"/>
      <c r="PNY475" s="627"/>
      <c r="PNZ475" s="627"/>
      <c r="POA475" s="627"/>
      <c r="POB475" s="627"/>
      <c r="POC475" s="627"/>
      <c r="POD475" s="627"/>
      <c r="POE475" s="627"/>
      <c r="POF475" s="627"/>
      <c r="POG475" s="627"/>
      <c r="POH475" s="627"/>
      <c r="POI475" s="627"/>
      <c r="POJ475" s="627"/>
      <c r="POK475" s="627"/>
      <c r="POL475" s="627"/>
      <c r="POM475" s="627"/>
      <c r="PON475" s="627"/>
      <c r="POO475" s="627"/>
      <c r="POP475" s="627"/>
      <c r="POQ475" s="627"/>
      <c r="POR475" s="627"/>
      <c r="POS475" s="627"/>
      <c r="POT475" s="627"/>
      <c r="POU475" s="627"/>
      <c r="POV475" s="627"/>
      <c r="POW475" s="627"/>
      <c r="POX475" s="627"/>
      <c r="POY475" s="627"/>
      <c r="POZ475" s="627"/>
      <c r="PPA475" s="627"/>
      <c r="PPB475" s="627"/>
      <c r="PPC475" s="627"/>
      <c r="PPD475" s="627"/>
      <c r="PPE475" s="627"/>
      <c r="PPF475" s="627"/>
      <c r="PPG475" s="627"/>
      <c r="PPH475" s="627"/>
      <c r="PPI475" s="627"/>
      <c r="PPJ475" s="627"/>
      <c r="PPK475" s="627"/>
      <c r="PPL475" s="627"/>
      <c r="PPM475" s="627"/>
      <c r="PPN475" s="627"/>
      <c r="PPO475" s="627"/>
      <c r="PPP475" s="627"/>
      <c r="PPQ475" s="627"/>
      <c r="PPR475" s="627"/>
      <c r="PPS475" s="627"/>
      <c r="PPT475" s="627"/>
      <c r="PPU475" s="627"/>
      <c r="PPV475" s="627"/>
      <c r="PPW475" s="627"/>
      <c r="PPX475" s="627"/>
      <c r="PPY475" s="627"/>
      <c r="PPZ475" s="627"/>
      <c r="PQA475" s="627"/>
      <c r="PQB475" s="627"/>
      <c r="PQC475" s="627"/>
      <c r="PQD475" s="627"/>
      <c r="PQE475" s="627"/>
      <c r="PQF475" s="627"/>
      <c r="PQG475" s="627"/>
      <c r="PQH475" s="627"/>
      <c r="PQI475" s="627"/>
      <c r="PQJ475" s="627"/>
      <c r="PQK475" s="627"/>
      <c r="PQL475" s="627"/>
      <c r="PQM475" s="627"/>
      <c r="PQN475" s="627"/>
      <c r="PQO475" s="627"/>
      <c r="PQP475" s="627"/>
      <c r="PQQ475" s="627"/>
      <c r="PQR475" s="627"/>
      <c r="PQS475" s="627"/>
      <c r="PQT475" s="627"/>
      <c r="PQU475" s="627"/>
      <c r="PQV475" s="627"/>
      <c r="PQW475" s="627"/>
      <c r="PQX475" s="627"/>
      <c r="PQY475" s="627"/>
      <c r="PQZ475" s="627"/>
      <c r="PRA475" s="627"/>
      <c r="PRB475" s="627"/>
      <c r="PRC475" s="627"/>
      <c r="PRD475" s="627"/>
      <c r="PRE475" s="627"/>
      <c r="PRF475" s="627"/>
      <c r="PRG475" s="627"/>
      <c r="PRH475" s="627"/>
      <c r="PRI475" s="627"/>
      <c r="PRJ475" s="627"/>
      <c r="PRK475" s="627"/>
      <c r="PRL475" s="627"/>
      <c r="PRM475" s="627"/>
      <c r="PRN475" s="627"/>
      <c r="PRO475" s="627"/>
      <c r="PRP475" s="627"/>
      <c r="PRQ475" s="627"/>
      <c r="PRR475" s="627"/>
      <c r="PRS475" s="627"/>
      <c r="PRT475" s="627"/>
      <c r="PRU475" s="627"/>
      <c r="PRV475" s="627"/>
      <c r="PRW475" s="627"/>
      <c r="PRX475" s="627"/>
      <c r="PRY475" s="627"/>
      <c r="PRZ475" s="627"/>
      <c r="PSA475" s="627"/>
      <c r="PSB475" s="627"/>
      <c r="PSC475" s="627"/>
      <c r="PSD475" s="627"/>
      <c r="PSE475" s="627"/>
      <c r="PSF475" s="627"/>
      <c r="PSG475" s="627"/>
      <c r="PSH475" s="627"/>
      <c r="PSI475" s="627"/>
      <c r="PSJ475" s="627"/>
      <c r="PSK475" s="627"/>
      <c r="PSL475" s="627"/>
      <c r="PSM475" s="627"/>
      <c r="PSN475" s="627"/>
      <c r="PSO475" s="627"/>
      <c r="PSP475" s="627"/>
      <c r="PSQ475" s="627"/>
      <c r="PSR475" s="627"/>
      <c r="PSS475" s="627"/>
      <c r="PST475" s="627"/>
      <c r="PSU475" s="627"/>
      <c r="PSV475" s="627"/>
      <c r="PSW475" s="627"/>
      <c r="PSX475" s="627"/>
      <c r="PSY475" s="627"/>
      <c r="PSZ475" s="627"/>
      <c r="PTA475" s="627"/>
      <c r="PTB475" s="627"/>
      <c r="PTC475" s="627"/>
      <c r="PTD475" s="627"/>
      <c r="PTE475" s="627"/>
      <c r="PTF475" s="627"/>
      <c r="PTG475" s="627"/>
      <c r="PTH475" s="627"/>
      <c r="PTI475" s="627"/>
      <c r="PTJ475" s="627"/>
      <c r="PTK475" s="627"/>
      <c r="PTL475" s="627"/>
      <c r="PTM475" s="627"/>
      <c r="PTN475" s="627"/>
      <c r="PTO475" s="627"/>
      <c r="PTP475" s="627"/>
      <c r="PTQ475" s="627"/>
      <c r="PTR475" s="627"/>
      <c r="PTS475" s="627"/>
      <c r="PTT475" s="627"/>
      <c r="PTU475" s="627"/>
      <c r="PTV475" s="627"/>
      <c r="PTW475" s="627"/>
      <c r="PTX475" s="627"/>
      <c r="PTY475" s="627"/>
      <c r="PTZ475" s="627"/>
      <c r="PUA475" s="627"/>
      <c r="PUB475" s="627"/>
      <c r="PUC475" s="627"/>
      <c r="PUD475" s="627"/>
      <c r="PUE475" s="627"/>
      <c r="PUF475" s="627"/>
      <c r="PUG475" s="627"/>
      <c r="PUH475" s="627"/>
      <c r="PUI475" s="627"/>
      <c r="PUJ475" s="627"/>
      <c r="PUK475" s="627"/>
      <c r="PUL475" s="627"/>
      <c r="PUM475" s="627"/>
      <c r="PUN475" s="627"/>
      <c r="PUO475" s="627"/>
      <c r="PUP475" s="627"/>
      <c r="PUQ475" s="627"/>
      <c r="PUR475" s="627"/>
      <c r="PUS475" s="627"/>
      <c r="PUT475" s="627"/>
      <c r="PUU475" s="627"/>
      <c r="PUV475" s="627"/>
      <c r="PUW475" s="627"/>
      <c r="PUX475" s="627"/>
      <c r="PUY475" s="627"/>
      <c r="PUZ475" s="627"/>
      <c r="PVA475" s="627"/>
      <c r="PVB475" s="627"/>
      <c r="PVC475" s="627"/>
      <c r="PVD475" s="627"/>
      <c r="PVE475" s="627"/>
      <c r="PVF475" s="627"/>
      <c r="PVG475" s="627"/>
      <c r="PVH475" s="627"/>
      <c r="PVI475" s="627"/>
      <c r="PVJ475" s="627"/>
      <c r="PVK475" s="627"/>
      <c r="PVL475" s="627"/>
      <c r="PVM475" s="627"/>
      <c r="PVN475" s="627"/>
      <c r="PVO475" s="627"/>
      <c r="PVP475" s="627"/>
      <c r="PVQ475" s="627"/>
      <c r="PVR475" s="627"/>
      <c r="PVS475" s="627"/>
      <c r="PVT475" s="627"/>
      <c r="PVU475" s="627"/>
      <c r="PVV475" s="627"/>
      <c r="PVW475" s="627"/>
      <c r="PVX475" s="627"/>
      <c r="PVY475" s="627"/>
      <c r="PVZ475" s="627"/>
      <c r="PWA475" s="627"/>
      <c r="PWB475" s="627"/>
      <c r="PWC475" s="627"/>
      <c r="PWD475" s="627"/>
      <c r="PWE475" s="627"/>
      <c r="PWF475" s="627"/>
      <c r="PWG475" s="627"/>
      <c r="PWH475" s="627"/>
      <c r="PWI475" s="627"/>
      <c r="PWJ475" s="627"/>
      <c r="PWK475" s="627"/>
      <c r="PWL475" s="627"/>
      <c r="PWM475" s="627"/>
      <c r="PWN475" s="627"/>
      <c r="PWO475" s="627"/>
      <c r="PWP475" s="627"/>
      <c r="PWQ475" s="627"/>
      <c r="PWR475" s="627"/>
      <c r="PWS475" s="627"/>
      <c r="PWT475" s="627"/>
      <c r="PWU475" s="627"/>
      <c r="PWV475" s="627"/>
      <c r="PWW475" s="627"/>
      <c r="PWX475" s="627"/>
      <c r="PWY475" s="627"/>
      <c r="PWZ475" s="627"/>
      <c r="PXA475" s="627"/>
      <c r="PXB475" s="627"/>
      <c r="PXC475" s="627"/>
      <c r="PXD475" s="627"/>
      <c r="PXE475" s="627"/>
      <c r="PXF475" s="627"/>
      <c r="PXG475" s="627"/>
      <c r="PXH475" s="627"/>
      <c r="PXI475" s="627"/>
      <c r="PXJ475" s="627"/>
      <c r="PXK475" s="627"/>
      <c r="PXL475" s="627"/>
      <c r="PXM475" s="627"/>
      <c r="PXN475" s="627"/>
      <c r="PXO475" s="627"/>
      <c r="PXP475" s="627"/>
      <c r="PXQ475" s="627"/>
      <c r="PXR475" s="627"/>
      <c r="PXS475" s="627"/>
      <c r="PXT475" s="627"/>
      <c r="PXU475" s="627"/>
      <c r="PXV475" s="627"/>
      <c r="PXW475" s="627"/>
      <c r="PXX475" s="627"/>
      <c r="PXY475" s="627"/>
      <c r="PXZ475" s="627"/>
      <c r="PYA475" s="627"/>
      <c r="PYB475" s="627"/>
      <c r="PYC475" s="627"/>
      <c r="PYD475" s="627"/>
      <c r="PYE475" s="627"/>
      <c r="PYF475" s="627"/>
      <c r="PYG475" s="627"/>
      <c r="PYH475" s="627"/>
      <c r="PYI475" s="627"/>
      <c r="PYJ475" s="627"/>
      <c r="PYK475" s="627"/>
      <c r="PYL475" s="627"/>
      <c r="PYM475" s="627"/>
      <c r="PYN475" s="627"/>
      <c r="PYO475" s="627"/>
      <c r="PYP475" s="627"/>
      <c r="PYQ475" s="627"/>
      <c r="PYR475" s="627"/>
      <c r="PYS475" s="627"/>
      <c r="PYT475" s="627"/>
      <c r="PYU475" s="627"/>
      <c r="PYV475" s="627"/>
      <c r="PYW475" s="627"/>
      <c r="PYX475" s="627"/>
      <c r="PYY475" s="627"/>
      <c r="PYZ475" s="627"/>
      <c r="PZA475" s="627"/>
      <c r="PZB475" s="627"/>
      <c r="PZC475" s="627"/>
      <c r="PZD475" s="627"/>
      <c r="PZE475" s="627"/>
      <c r="PZF475" s="627"/>
      <c r="PZG475" s="627"/>
      <c r="PZH475" s="627"/>
      <c r="PZI475" s="627"/>
      <c r="PZJ475" s="627"/>
      <c r="PZK475" s="627"/>
      <c r="PZL475" s="627"/>
      <c r="PZM475" s="627"/>
      <c r="PZN475" s="627"/>
      <c r="PZO475" s="627"/>
      <c r="PZP475" s="627"/>
      <c r="PZQ475" s="627"/>
      <c r="PZR475" s="627"/>
      <c r="PZS475" s="627"/>
      <c r="PZT475" s="627"/>
      <c r="PZU475" s="627"/>
      <c r="PZV475" s="627"/>
      <c r="PZW475" s="627"/>
      <c r="PZX475" s="627"/>
      <c r="PZY475" s="627"/>
      <c r="PZZ475" s="627"/>
      <c r="QAA475" s="627"/>
      <c r="QAB475" s="627"/>
      <c r="QAC475" s="627"/>
      <c r="QAD475" s="627"/>
      <c r="QAE475" s="627"/>
      <c r="QAF475" s="627"/>
      <c r="QAG475" s="627"/>
      <c r="QAH475" s="627"/>
      <c r="QAI475" s="627"/>
      <c r="QAJ475" s="627"/>
      <c r="QAK475" s="627"/>
      <c r="QAL475" s="627"/>
      <c r="QAM475" s="627"/>
      <c r="QAN475" s="627"/>
      <c r="QAO475" s="627"/>
      <c r="QAP475" s="627"/>
      <c r="QAQ475" s="627"/>
      <c r="QAR475" s="627"/>
      <c r="QAS475" s="627"/>
      <c r="QAT475" s="627"/>
      <c r="QAU475" s="627"/>
      <c r="QAV475" s="627"/>
      <c r="QAW475" s="627"/>
      <c r="QAX475" s="627"/>
      <c r="QAY475" s="627"/>
      <c r="QAZ475" s="627"/>
      <c r="QBA475" s="627"/>
      <c r="QBB475" s="627"/>
      <c r="QBC475" s="627"/>
      <c r="QBD475" s="627"/>
      <c r="QBE475" s="627"/>
      <c r="QBF475" s="627"/>
      <c r="QBG475" s="627"/>
      <c r="QBH475" s="627"/>
      <c r="QBI475" s="627"/>
      <c r="QBJ475" s="627"/>
      <c r="QBK475" s="627"/>
      <c r="QBL475" s="627"/>
      <c r="QBM475" s="627"/>
      <c r="QBN475" s="627"/>
      <c r="QBO475" s="627"/>
      <c r="QBP475" s="627"/>
      <c r="QBQ475" s="627"/>
      <c r="QBR475" s="627"/>
      <c r="QBS475" s="627"/>
      <c r="QBT475" s="627"/>
      <c r="QBU475" s="627"/>
      <c r="QBV475" s="627"/>
      <c r="QBW475" s="627"/>
      <c r="QBX475" s="627"/>
      <c r="QBY475" s="627"/>
      <c r="QBZ475" s="627"/>
      <c r="QCA475" s="627"/>
      <c r="QCB475" s="627"/>
      <c r="QCC475" s="627"/>
      <c r="QCD475" s="627"/>
      <c r="QCE475" s="627"/>
      <c r="QCF475" s="627"/>
      <c r="QCG475" s="627"/>
      <c r="QCH475" s="627"/>
      <c r="QCI475" s="627"/>
      <c r="QCJ475" s="627"/>
      <c r="QCK475" s="627"/>
      <c r="QCL475" s="627"/>
      <c r="QCM475" s="627"/>
      <c r="QCN475" s="627"/>
      <c r="QCO475" s="627"/>
      <c r="QCP475" s="627"/>
      <c r="QCQ475" s="627"/>
      <c r="QCR475" s="627"/>
      <c r="QCS475" s="627"/>
      <c r="QCT475" s="627"/>
      <c r="QCU475" s="627"/>
      <c r="QCV475" s="627"/>
      <c r="QCW475" s="627"/>
      <c r="QCX475" s="627"/>
      <c r="QCY475" s="627"/>
      <c r="QCZ475" s="627"/>
      <c r="QDA475" s="627"/>
      <c r="QDB475" s="627"/>
      <c r="QDC475" s="627"/>
      <c r="QDD475" s="627"/>
      <c r="QDE475" s="627"/>
      <c r="QDF475" s="627"/>
      <c r="QDG475" s="627"/>
      <c r="QDH475" s="627"/>
      <c r="QDI475" s="627"/>
      <c r="QDJ475" s="627"/>
      <c r="QDK475" s="627"/>
      <c r="QDL475" s="627"/>
      <c r="QDM475" s="627"/>
      <c r="QDN475" s="627"/>
      <c r="QDO475" s="627"/>
      <c r="QDP475" s="627"/>
      <c r="QDQ475" s="627"/>
      <c r="QDR475" s="627"/>
      <c r="QDS475" s="627"/>
      <c r="QDT475" s="627"/>
      <c r="QDU475" s="627"/>
      <c r="QDV475" s="627"/>
      <c r="QDW475" s="627"/>
      <c r="QDX475" s="627"/>
      <c r="QDY475" s="627"/>
      <c r="QDZ475" s="627"/>
      <c r="QEA475" s="627"/>
      <c r="QEB475" s="627"/>
      <c r="QEC475" s="627"/>
      <c r="QED475" s="627"/>
      <c r="QEE475" s="627"/>
      <c r="QEF475" s="627"/>
      <c r="QEG475" s="627"/>
      <c r="QEH475" s="627"/>
      <c r="QEI475" s="627"/>
      <c r="QEJ475" s="627"/>
      <c r="QEK475" s="627"/>
      <c r="QEL475" s="627"/>
      <c r="QEM475" s="627"/>
      <c r="QEN475" s="627"/>
      <c r="QEO475" s="627"/>
      <c r="QEP475" s="627"/>
      <c r="QEQ475" s="627"/>
      <c r="QER475" s="627"/>
      <c r="QES475" s="627"/>
      <c r="QET475" s="627"/>
      <c r="QEU475" s="627"/>
      <c r="QEV475" s="627"/>
      <c r="QEW475" s="627"/>
      <c r="QEX475" s="627"/>
      <c r="QEY475" s="627"/>
      <c r="QEZ475" s="627"/>
      <c r="QFA475" s="627"/>
      <c r="QFB475" s="627"/>
      <c r="QFC475" s="627"/>
      <c r="QFD475" s="627"/>
      <c r="QFE475" s="627"/>
      <c r="QFF475" s="627"/>
      <c r="QFG475" s="627"/>
      <c r="QFH475" s="627"/>
      <c r="QFI475" s="627"/>
      <c r="QFJ475" s="627"/>
      <c r="QFK475" s="627"/>
      <c r="QFL475" s="627"/>
      <c r="QFM475" s="627"/>
      <c r="QFN475" s="627"/>
      <c r="QFO475" s="627"/>
      <c r="QFP475" s="627"/>
      <c r="QFQ475" s="627"/>
      <c r="QFR475" s="627"/>
      <c r="QFS475" s="627"/>
      <c r="QFT475" s="627"/>
      <c r="QFU475" s="627"/>
      <c r="QFV475" s="627"/>
      <c r="QFW475" s="627"/>
      <c r="QFX475" s="627"/>
      <c r="QFY475" s="627"/>
      <c r="QFZ475" s="627"/>
      <c r="QGA475" s="627"/>
      <c r="QGB475" s="627"/>
      <c r="QGC475" s="627"/>
      <c r="QGD475" s="627"/>
      <c r="QGE475" s="627"/>
      <c r="QGF475" s="627"/>
      <c r="QGG475" s="627"/>
      <c r="QGH475" s="627"/>
      <c r="QGI475" s="627"/>
      <c r="QGJ475" s="627"/>
      <c r="QGK475" s="627"/>
      <c r="QGL475" s="627"/>
      <c r="QGM475" s="627"/>
      <c r="QGN475" s="627"/>
      <c r="QGO475" s="627"/>
      <c r="QGP475" s="627"/>
      <c r="QGQ475" s="627"/>
      <c r="QGR475" s="627"/>
      <c r="QGS475" s="627"/>
      <c r="QGT475" s="627"/>
      <c r="QGU475" s="627"/>
      <c r="QGV475" s="627"/>
      <c r="QGW475" s="627"/>
      <c r="QGX475" s="627"/>
      <c r="QGY475" s="627"/>
      <c r="QGZ475" s="627"/>
      <c r="QHA475" s="627"/>
      <c r="QHB475" s="627"/>
      <c r="QHC475" s="627"/>
      <c r="QHD475" s="627"/>
      <c r="QHE475" s="627"/>
      <c r="QHF475" s="627"/>
      <c r="QHG475" s="627"/>
      <c r="QHH475" s="627"/>
      <c r="QHI475" s="627"/>
      <c r="QHJ475" s="627"/>
      <c r="QHK475" s="627"/>
      <c r="QHL475" s="627"/>
      <c r="QHM475" s="627"/>
      <c r="QHN475" s="627"/>
      <c r="QHO475" s="627"/>
      <c r="QHP475" s="627"/>
      <c r="QHQ475" s="627"/>
      <c r="QHR475" s="627"/>
      <c r="QHS475" s="627"/>
      <c r="QHT475" s="627"/>
      <c r="QHU475" s="627"/>
      <c r="QHV475" s="627"/>
      <c r="QHW475" s="627"/>
      <c r="QHX475" s="627"/>
      <c r="QHY475" s="627"/>
      <c r="QHZ475" s="627"/>
      <c r="QIA475" s="627"/>
      <c r="QIB475" s="627"/>
      <c r="QIC475" s="627"/>
      <c r="QID475" s="627"/>
      <c r="QIE475" s="627"/>
      <c r="QIF475" s="627"/>
      <c r="QIG475" s="627"/>
      <c r="QIH475" s="627"/>
      <c r="QII475" s="627"/>
      <c r="QIJ475" s="627"/>
      <c r="QIK475" s="627"/>
      <c r="QIL475" s="627"/>
      <c r="QIM475" s="627"/>
      <c r="QIN475" s="627"/>
      <c r="QIO475" s="627"/>
      <c r="QIP475" s="627"/>
      <c r="QIQ475" s="627"/>
      <c r="QIR475" s="627"/>
      <c r="QIS475" s="627"/>
      <c r="QIT475" s="627"/>
      <c r="QIU475" s="627"/>
      <c r="QIV475" s="627"/>
      <c r="QIW475" s="627"/>
      <c r="QIX475" s="627"/>
      <c r="QIY475" s="627"/>
      <c r="QIZ475" s="627"/>
      <c r="QJA475" s="627"/>
      <c r="QJB475" s="627"/>
      <c r="QJC475" s="627"/>
      <c r="QJD475" s="627"/>
      <c r="QJE475" s="627"/>
      <c r="QJF475" s="627"/>
      <c r="QJG475" s="627"/>
      <c r="QJH475" s="627"/>
      <c r="QJI475" s="627"/>
      <c r="QJJ475" s="627"/>
      <c r="QJK475" s="627"/>
      <c r="QJL475" s="627"/>
      <c r="QJM475" s="627"/>
      <c r="QJN475" s="627"/>
      <c r="QJO475" s="627"/>
      <c r="QJP475" s="627"/>
      <c r="QJQ475" s="627"/>
      <c r="QJR475" s="627"/>
      <c r="QJS475" s="627"/>
      <c r="QJT475" s="627"/>
      <c r="QJU475" s="627"/>
      <c r="QJV475" s="627"/>
      <c r="QJW475" s="627"/>
      <c r="QJX475" s="627"/>
      <c r="QJY475" s="627"/>
      <c r="QJZ475" s="627"/>
      <c r="QKA475" s="627"/>
      <c r="QKB475" s="627"/>
      <c r="QKC475" s="627"/>
      <c r="QKD475" s="627"/>
      <c r="QKE475" s="627"/>
      <c r="QKF475" s="627"/>
      <c r="QKG475" s="627"/>
      <c r="QKH475" s="627"/>
      <c r="QKI475" s="627"/>
      <c r="QKJ475" s="627"/>
      <c r="QKK475" s="627"/>
      <c r="QKL475" s="627"/>
      <c r="QKM475" s="627"/>
      <c r="QKN475" s="627"/>
      <c r="QKO475" s="627"/>
      <c r="QKP475" s="627"/>
      <c r="QKQ475" s="627"/>
      <c r="QKR475" s="627"/>
      <c r="QKS475" s="627"/>
      <c r="QKT475" s="627"/>
      <c r="QKU475" s="627"/>
      <c r="QKV475" s="627"/>
      <c r="QKW475" s="627"/>
      <c r="QKX475" s="627"/>
      <c r="QKY475" s="627"/>
      <c r="QKZ475" s="627"/>
      <c r="QLA475" s="627"/>
      <c r="QLB475" s="627"/>
      <c r="QLC475" s="627"/>
      <c r="QLD475" s="627"/>
      <c r="QLE475" s="627"/>
      <c r="QLF475" s="627"/>
      <c r="QLG475" s="627"/>
      <c r="QLH475" s="627"/>
      <c r="QLI475" s="627"/>
      <c r="QLJ475" s="627"/>
      <c r="QLK475" s="627"/>
      <c r="QLL475" s="627"/>
      <c r="QLM475" s="627"/>
      <c r="QLN475" s="627"/>
      <c r="QLO475" s="627"/>
      <c r="QLP475" s="627"/>
      <c r="QLQ475" s="627"/>
      <c r="QLR475" s="627"/>
      <c r="QLS475" s="627"/>
      <c r="QLT475" s="627"/>
      <c r="QLU475" s="627"/>
      <c r="QLV475" s="627"/>
      <c r="QLW475" s="627"/>
      <c r="QLX475" s="627"/>
      <c r="QLY475" s="627"/>
      <c r="QLZ475" s="627"/>
      <c r="QMA475" s="627"/>
      <c r="QMB475" s="627"/>
      <c r="QMC475" s="627"/>
      <c r="QMD475" s="627"/>
      <c r="QME475" s="627"/>
      <c r="QMF475" s="627"/>
      <c r="QMG475" s="627"/>
      <c r="QMH475" s="627"/>
      <c r="QMI475" s="627"/>
      <c r="QMJ475" s="627"/>
      <c r="QMK475" s="627"/>
      <c r="QML475" s="627"/>
      <c r="QMM475" s="627"/>
      <c r="QMN475" s="627"/>
      <c r="QMO475" s="627"/>
      <c r="QMP475" s="627"/>
      <c r="QMQ475" s="627"/>
      <c r="QMR475" s="627"/>
      <c r="QMS475" s="627"/>
      <c r="QMT475" s="627"/>
      <c r="QMU475" s="627"/>
      <c r="QMV475" s="627"/>
      <c r="QMW475" s="627"/>
      <c r="QMX475" s="627"/>
      <c r="QMY475" s="627"/>
      <c r="QMZ475" s="627"/>
      <c r="QNA475" s="627"/>
      <c r="QNB475" s="627"/>
      <c r="QNC475" s="627"/>
      <c r="QND475" s="627"/>
      <c r="QNE475" s="627"/>
      <c r="QNF475" s="627"/>
      <c r="QNG475" s="627"/>
      <c r="QNH475" s="627"/>
      <c r="QNI475" s="627"/>
      <c r="QNJ475" s="627"/>
      <c r="QNK475" s="627"/>
      <c r="QNL475" s="627"/>
      <c r="QNM475" s="627"/>
      <c r="QNN475" s="627"/>
      <c r="QNO475" s="627"/>
      <c r="QNP475" s="627"/>
      <c r="QNQ475" s="627"/>
      <c r="QNR475" s="627"/>
      <c r="QNS475" s="627"/>
      <c r="QNT475" s="627"/>
      <c r="QNU475" s="627"/>
      <c r="QNV475" s="627"/>
      <c r="QNW475" s="627"/>
      <c r="QNX475" s="627"/>
      <c r="QNY475" s="627"/>
      <c r="QNZ475" s="627"/>
      <c r="QOA475" s="627"/>
      <c r="QOB475" s="627"/>
      <c r="QOC475" s="627"/>
      <c r="QOD475" s="627"/>
      <c r="QOE475" s="627"/>
      <c r="QOF475" s="627"/>
      <c r="QOG475" s="627"/>
      <c r="QOH475" s="627"/>
      <c r="QOI475" s="627"/>
      <c r="QOJ475" s="627"/>
      <c r="QOK475" s="627"/>
      <c r="QOL475" s="627"/>
      <c r="QOM475" s="627"/>
      <c r="QON475" s="627"/>
      <c r="QOO475" s="627"/>
      <c r="QOP475" s="627"/>
      <c r="QOQ475" s="627"/>
      <c r="QOR475" s="627"/>
      <c r="QOS475" s="627"/>
      <c r="QOT475" s="627"/>
      <c r="QOU475" s="627"/>
      <c r="QOV475" s="627"/>
      <c r="QOW475" s="627"/>
      <c r="QOX475" s="627"/>
      <c r="QOY475" s="627"/>
      <c r="QOZ475" s="627"/>
      <c r="QPA475" s="627"/>
      <c r="QPB475" s="627"/>
      <c r="QPC475" s="627"/>
      <c r="QPD475" s="627"/>
      <c r="QPE475" s="627"/>
      <c r="QPF475" s="627"/>
      <c r="QPG475" s="627"/>
      <c r="QPH475" s="627"/>
      <c r="QPI475" s="627"/>
      <c r="QPJ475" s="627"/>
      <c r="QPK475" s="627"/>
      <c r="QPL475" s="627"/>
      <c r="QPM475" s="627"/>
      <c r="QPN475" s="627"/>
      <c r="QPO475" s="627"/>
      <c r="QPP475" s="627"/>
      <c r="QPQ475" s="627"/>
      <c r="QPR475" s="627"/>
      <c r="QPS475" s="627"/>
      <c r="QPT475" s="627"/>
      <c r="QPU475" s="627"/>
      <c r="QPV475" s="627"/>
      <c r="QPW475" s="627"/>
      <c r="QPX475" s="627"/>
      <c r="QPY475" s="627"/>
      <c r="QPZ475" s="627"/>
      <c r="QQA475" s="627"/>
      <c r="QQB475" s="627"/>
      <c r="QQC475" s="627"/>
      <c r="QQD475" s="627"/>
      <c r="QQE475" s="627"/>
      <c r="QQF475" s="627"/>
      <c r="QQG475" s="627"/>
      <c r="QQH475" s="627"/>
      <c r="QQI475" s="627"/>
      <c r="QQJ475" s="627"/>
      <c r="QQK475" s="627"/>
      <c r="QQL475" s="627"/>
      <c r="QQM475" s="627"/>
      <c r="QQN475" s="627"/>
      <c r="QQO475" s="627"/>
      <c r="QQP475" s="627"/>
      <c r="QQQ475" s="627"/>
      <c r="QQR475" s="627"/>
      <c r="QQS475" s="627"/>
      <c r="QQT475" s="627"/>
      <c r="QQU475" s="627"/>
      <c r="QQV475" s="627"/>
      <c r="QQW475" s="627"/>
      <c r="QQX475" s="627"/>
      <c r="QQY475" s="627"/>
      <c r="QQZ475" s="627"/>
      <c r="QRA475" s="627"/>
      <c r="QRB475" s="627"/>
      <c r="QRC475" s="627"/>
      <c r="QRD475" s="627"/>
      <c r="QRE475" s="627"/>
      <c r="QRF475" s="627"/>
      <c r="QRG475" s="627"/>
      <c r="QRH475" s="627"/>
      <c r="QRI475" s="627"/>
      <c r="QRJ475" s="627"/>
      <c r="QRK475" s="627"/>
      <c r="QRL475" s="627"/>
      <c r="QRM475" s="627"/>
      <c r="QRN475" s="627"/>
      <c r="QRO475" s="627"/>
      <c r="QRP475" s="627"/>
      <c r="QRQ475" s="627"/>
      <c r="QRR475" s="627"/>
      <c r="QRS475" s="627"/>
      <c r="QRT475" s="627"/>
      <c r="QRU475" s="627"/>
      <c r="QRV475" s="627"/>
      <c r="QRW475" s="627"/>
      <c r="QRX475" s="627"/>
      <c r="QRY475" s="627"/>
      <c r="QRZ475" s="627"/>
      <c r="QSA475" s="627"/>
      <c r="QSB475" s="627"/>
      <c r="QSC475" s="627"/>
      <c r="QSD475" s="627"/>
      <c r="QSE475" s="627"/>
      <c r="QSF475" s="627"/>
      <c r="QSG475" s="627"/>
      <c r="QSH475" s="627"/>
      <c r="QSI475" s="627"/>
      <c r="QSJ475" s="627"/>
      <c r="QSK475" s="627"/>
      <c r="QSL475" s="627"/>
      <c r="QSM475" s="627"/>
      <c r="QSN475" s="627"/>
      <c r="QSO475" s="627"/>
      <c r="QSP475" s="627"/>
      <c r="QSQ475" s="627"/>
      <c r="QSR475" s="627"/>
      <c r="QSS475" s="627"/>
      <c r="QST475" s="627"/>
      <c r="QSU475" s="627"/>
      <c r="QSV475" s="627"/>
      <c r="QSW475" s="627"/>
      <c r="QSX475" s="627"/>
      <c r="QSY475" s="627"/>
      <c r="QSZ475" s="627"/>
      <c r="QTA475" s="627"/>
      <c r="QTB475" s="627"/>
      <c r="QTC475" s="627"/>
      <c r="QTD475" s="627"/>
      <c r="QTE475" s="627"/>
      <c r="QTF475" s="627"/>
      <c r="QTG475" s="627"/>
      <c r="QTH475" s="627"/>
      <c r="QTI475" s="627"/>
      <c r="QTJ475" s="627"/>
      <c r="QTK475" s="627"/>
      <c r="QTL475" s="627"/>
      <c r="QTM475" s="627"/>
      <c r="QTN475" s="627"/>
      <c r="QTO475" s="627"/>
      <c r="QTP475" s="627"/>
      <c r="QTQ475" s="627"/>
      <c r="QTR475" s="627"/>
      <c r="QTS475" s="627"/>
      <c r="QTT475" s="627"/>
      <c r="QTU475" s="627"/>
      <c r="QTV475" s="627"/>
      <c r="QTW475" s="627"/>
      <c r="QTX475" s="627"/>
      <c r="QTY475" s="627"/>
      <c r="QTZ475" s="627"/>
      <c r="QUA475" s="627"/>
      <c r="QUB475" s="627"/>
      <c r="QUC475" s="627"/>
      <c r="QUD475" s="627"/>
      <c r="QUE475" s="627"/>
      <c r="QUF475" s="627"/>
      <c r="QUG475" s="627"/>
      <c r="QUH475" s="627"/>
      <c r="QUI475" s="627"/>
      <c r="QUJ475" s="627"/>
      <c r="QUK475" s="627"/>
      <c r="QUL475" s="627"/>
      <c r="QUM475" s="627"/>
      <c r="QUN475" s="627"/>
      <c r="QUO475" s="627"/>
      <c r="QUP475" s="627"/>
      <c r="QUQ475" s="627"/>
      <c r="QUR475" s="627"/>
      <c r="QUS475" s="627"/>
      <c r="QUT475" s="627"/>
      <c r="QUU475" s="627"/>
      <c r="QUV475" s="627"/>
      <c r="QUW475" s="627"/>
      <c r="QUX475" s="627"/>
      <c r="QUY475" s="627"/>
      <c r="QUZ475" s="627"/>
      <c r="QVA475" s="627"/>
      <c r="QVB475" s="627"/>
      <c r="QVC475" s="627"/>
      <c r="QVD475" s="627"/>
      <c r="QVE475" s="627"/>
      <c r="QVF475" s="627"/>
      <c r="QVG475" s="627"/>
      <c r="QVH475" s="627"/>
      <c r="QVI475" s="627"/>
      <c r="QVJ475" s="627"/>
      <c r="QVK475" s="627"/>
      <c r="QVL475" s="627"/>
      <c r="QVM475" s="627"/>
      <c r="QVN475" s="627"/>
      <c r="QVO475" s="627"/>
      <c r="QVP475" s="627"/>
      <c r="QVQ475" s="627"/>
      <c r="QVR475" s="627"/>
      <c r="QVS475" s="627"/>
      <c r="QVT475" s="627"/>
      <c r="QVU475" s="627"/>
      <c r="QVV475" s="627"/>
      <c r="QVW475" s="627"/>
      <c r="QVX475" s="627"/>
      <c r="QVY475" s="627"/>
      <c r="QVZ475" s="627"/>
      <c r="QWA475" s="627"/>
      <c r="QWB475" s="627"/>
      <c r="QWC475" s="627"/>
      <c r="QWD475" s="627"/>
      <c r="QWE475" s="627"/>
      <c r="QWF475" s="627"/>
      <c r="QWG475" s="627"/>
      <c r="QWH475" s="627"/>
      <c r="QWI475" s="627"/>
      <c r="QWJ475" s="627"/>
      <c r="QWK475" s="627"/>
      <c r="QWL475" s="627"/>
      <c r="QWM475" s="627"/>
      <c r="QWN475" s="627"/>
      <c r="QWO475" s="627"/>
      <c r="QWP475" s="627"/>
      <c r="QWQ475" s="627"/>
      <c r="QWR475" s="627"/>
      <c r="QWS475" s="627"/>
      <c r="QWT475" s="627"/>
      <c r="QWU475" s="627"/>
      <c r="QWV475" s="627"/>
      <c r="QWW475" s="627"/>
      <c r="QWX475" s="627"/>
      <c r="QWY475" s="627"/>
      <c r="QWZ475" s="627"/>
      <c r="QXA475" s="627"/>
      <c r="QXB475" s="627"/>
      <c r="QXC475" s="627"/>
      <c r="QXD475" s="627"/>
      <c r="QXE475" s="627"/>
      <c r="QXF475" s="627"/>
      <c r="QXG475" s="627"/>
      <c r="QXH475" s="627"/>
      <c r="QXI475" s="627"/>
      <c r="QXJ475" s="627"/>
      <c r="QXK475" s="627"/>
      <c r="QXL475" s="627"/>
      <c r="QXM475" s="627"/>
      <c r="QXN475" s="627"/>
      <c r="QXO475" s="627"/>
      <c r="QXP475" s="627"/>
      <c r="QXQ475" s="627"/>
      <c r="QXR475" s="627"/>
      <c r="QXS475" s="627"/>
      <c r="QXT475" s="627"/>
      <c r="QXU475" s="627"/>
      <c r="QXV475" s="627"/>
      <c r="QXW475" s="627"/>
      <c r="QXX475" s="627"/>
      <c r="QXY475" s="627"/>
      <c r="QXZ475" s="627"/>
      <c r="QYA475" s="627"/>
      <c r="QYB475" s="627"/>
      <c r="QYC475" s="627"/>
      <c r="QYD475" s="627"/>
      <c r="QYE475" s="627"/>
      <c r="QYF475" s="627"/>
      <c r="QYG475" s="627"/>
      <c r="QYH475" s="627"/>
      <c r="QYI475" s="627"/>
      <c r="QYJ475" s="627"/>
      <c r="QYK475" s="627"/>
      <c r="QYL475" s="627"/>
      <c r="QYM475" s="627"/>
      <c r="QYN475" s="627"/>
      <c r="QYO475" s="627"/>
      <c r="QYP475" s="627"/>
      <c r="QYQ475" s="627"/>
      <c r="QYR475" s="627"/>
      <c r="QYS475" s="627"/>
      <c r="QYT475" s="627"/>
      <c r="QYU475" s="627"/>
      <c r="QYV475" s="627"/>
      <c r="QYW475" s="627"/>
      <c r="QYX475" s="627"/>
      <c r="QYY475" s="627"/>
      <c r="QYZ475" s="627"/>
      <c r="QZA475" s="627"/>
      <c r="QZB475" s="627"/>
      <c r="QZC475" s="627"/>
      <c r="QZD475" s="627"/>
      <c r="QZE475" s="627"/>
      <c r="QZF475" s="627"/>
      <c r="QZG475" s="627"/>
      <c r="QZH475" s="627"/>
      <c r="QZI475" s="627"/>
      <c r="QZJ475" s="627"/>
      <c r="QZK475" s="627"/>
      <c r="QZL475" s="627"/>
      <c r="QZM475" s="627"/>
      <c r="QZN475" s="627"/>
      <c r="QZO475" s="627"/>
      <c r="QZP475" s="627"/>
      <c r="QZQ475" s="627"/>
      <c r="QZR475" s="627"/>
      <c r="QZS475" s="627"/>
      <c r="QZT475" s="627"/>
      <c r="QZU475" s="627"/>
      <c r="QZV475" s="627"/>
      <c r="QZW475" s="627"/>
      <c r="QZX475" s="627"/>
      <c r="QZY475" s="627"/>
      <c r="QZZ475" s="627"/>
      <c r="RAA475" s="627"/>
      <c r="RAB475" s="627"/>
      <c r="RAC475" s="627"/>
      <c r="RAD475" s="627"/>
      <c r="RAE475" s="627"/>
      <c r="RAF475" s="627"/>
      <c r="RAG475" s="627"/>
      <c r="RAH475" s="627"/>
      <c r="RAI475" s="627"/>
      <c r="RAJ475" s="627"/>
      <c r="RAK475" s="627"/>
      <c r="RAL475" s="627"/>
      <c r="RAM475" s="627"/>
      <c r="RAN475" s="627"/>
      <c r="RAO475" s="627"/>
      <c r="RAP475" s="627"/>
      <c r="RAQ475" s="627"/>
      <c r="RAR475" s="627"/>
      <c r="RAS475" s="627"/>
      <c r="RAT475" s="627"/>
      <c r="RAU475" s="627"/>
      <c r="RAV475" s="627"/>
      <c r="RAW475" s="627"/>
      <c r="RAX475" s="627"/>
      <c r="RAY475" s="627"/>
      <c r="RAZ475" s="627"/>
      <c r="RBA475" s="627"/>
      <c r="RBB475" s="627"/>
      <c r="RBC475" s="627"/>
      <c r="RBD475" s="627"/>
      <c r="RBE475" s="627"/>
      <c r="RBF475" s="627"/>
      <c r="RBG475" s="627"/>
      <c r="RBH475" s="627"/>
      <c r="RBI475" s="627"/>
      <c r="RBJ475" s="627"/>
      <c r="RBK475" s="627"/>
      <c r="RBL475" s="627"/>
      <c r="RBM475" s="627"/>
      <c r="RBN475" s="627"/>
      <c r="RBO475" s="627"/>
      <c r="RBP475" s="627"/>
      <c r="RBQ475" s="627"/>
      <c r="RBR475" s="627"/>
      <c r="RBS475" s="627"/>
      <c r="RBT475" s="627"/>
      <c r="RBU475" s="627"/>
      <c r="RBV475" s="627"/>
      <c r="RBW475" s="627"/>
      <c r="RBX475" s="627"/>
      <c r="RBY475" s="627"/>
      <c r="RBZ475" s="627"/>
      <c r="RCA475" s="627"/>
      <c r="RCB475" s="627"/>
      <c r="RCC475" s="627"/>
      <c r="RCD475" s="627"/>
      <c r="RCE475" s="627"/>
      <c r="RCF475" s="627"/>
      <c r="RCG475" s="627"/>
      <c r="RCH475" s="627"/>
      <c r="RCI475" s="627"/>
      <c r="RCJ475" s="627"/>
      <c r="RCK475" s="627"/>
      <c r="RCL475" s="627"/>
      <c r="RCM475" s="627"/>
      <c r="RCN475" s="627"/>
      <c r="RCO475" s="627"/>
      <c r="RCP475" s="627"/>
      <c r="RCQ475" s="627"/>
      <c r="RCR475" s="627"/>
      <c r="RCS475" s="627"/>
      <c r="RCT475" s="627"/>
      <c r="RCU475" s="627"/>
      <c r="RCV475" s="627"/>
      <c r="RCW475" s="627"/>
      <c r="RCX475" s="627"/>
      <c r="RCY475" s="627"/>
      <c r="RCZ475" s="627"/>
      <c r="RDA475" s="627"/>
      <c r="RDB475" s="627"/>
      <c r="RDC475" s="627"/>
      <c r="RDD475" s="627"/>
      <c r="RDE475" s="627"/>
      <c r="RDF475" s="627"/>
      <c r="RDG475" s="627"/>
      <c r="RDH475" s="627"/>
      <c r="RDI475" s="627"/>
      <c r="RDJ475" s="627"/>
      <c r="RDK475" s="627"/>
      <c r="RDL475" s="627"/>
      <c r="RDM475" s="627"/>
      <c r="RDN475" s="627"/>
      <c r="RDO475" s="627"/>
      <c r="RDP475" s="627"/>
      <c r="RDQ475" s="627"/>
      <c r="RDR475" s="627"/>
      <c r="RDS475" s="627"/>
      <c r="RDT475" s="627"/>
      <c r="RDU475" s="627"/>
      <c r="RDV475" s="627"/>
      <c r="RDW475" s="627"/>
      <c r="RDX475" s="627"/>
      <c r="RDY475" s="627"/>
      <c r="RDZ475" s="627"/>
      <c r="REA475" s="627"/>
      <c r="REB475" s="627"/>
      <c r="REC475" s="627"/>
      <c r="RED475" s="627"/>
      <c r="REE475" s="627"/>
      <c r="REF475" s="627"/>
      <c r="REG475" s="627"/>
      <c r="REH475" s="627"/>
      <c r="REI475" s="627"/>
      <c r="REJ475" s="627"/>
      <c r="REK475" s="627"/>
      <c r="REL475" s="627"/>
      <c r="REM475" s="627"/>
      <c r="REN475" s="627"/>
      <c r="REO475" s="627"/>
      <c r="REP475" s="627"/>
      <c r="REQ475" s="627"/>
      <c r="RER475" s="627"/>
      <c r="RES475" s="627"/>
      <c r="RET475" s="627"/>
      <c r="REU475" s="627"/>
      <c r="REV475" s="627"/>
      <c r="REW475" s="627"/>
      <c r="REX475" s="627"/>
      <c r="REY475" s="627"/>
      <c r="REZ475" s="627"/>
      <c r="RFA475" s="627"/>
      <c r="RFB475" s="627"/>
      <c r="RFC475" s="627"/>
      <c r="RFD475" s="627"/>
      <c r="RFE475" s="627"/>
      <c r="RFF475" s="627"/>
      <c r="RFG475" s="627"/>
      <c r="RFH475" s="627"/>
      <c r="RFI475" s="627"/>
      <c r="RFJ475" s="627"/>
      <c r="RFK475" s="627"/>
      <c r="RFL475" s="627"/>
      <c r="RFM475" s="627"/>
      <c r="RFN475" s="627"/>
      <c r="RFO475" s="627"/>
      <c r="RFP475" s="627"/>
      <c r="RFQ475" s="627"/>
      <c r="RFR475" s="627"/>
      <c r="RFS475" s="627"/>
      <c r="RFT475" s="627"/>
      <c r="RFU475" s="627"/>
      <c r="RFV475" s="627"/>
      <c r="RFW475" s="627"/>
      <c r="RFX475" s="627"/>
      <c r="RFY475" s="627"/>
      <c r="RFZ475" s="627"/>
      <c r="RGA475" s="627"/>
      <c r="RGB475" s="627"/>
      <c r="RGC475" s="627"/>
      <c r="RGD475" s="627"/>
      <c r="RGE475" s="627"/>
      <c r="RGF475" s="627"/>
      <c r="RGG475" s="627"/>
      <c r="RGH475" s="627"/>
      <c r="RGI475" s="627"/>
      <c r="RGJ475" s="627"/>
      <c r="RGK475" s="627"/>
      <c r="RGL475" s="627"/>
      <c r="RGM475" s="627"/>
      <c r="RGN475" s="627"/>
      <c r="RGO475" s="627"/>
      <c r="RGP475" s="627"/>
      <c r="RGQ475" s="627"/>
      <c r="RGR475" s="627"/>
      <c r="RGS475" s="627"/>
      <c r="RGT475" s="627"/>
      <c r="RGU475" s="627"/>
      <c r="RGV475" s="627"/>
      <c r="RGW475" s="627"/>
      <c r="RGX475" s="627"/>
      <c r="RGY475" s="627"/>
      <c r="RGZ475" s="627"/>
      <c r="RHA475" s="627"/>
      <c r="RHB475" s="627"/>
      <c r="RHC475" s="627"/>
      <c r="RHD475" s="627"/>
      <c r="RHE475" s="627"/>
      <c r="RHF475" s="627"/>
      <c r="RHG475" s="627"/>
      <c r="RHH475" s="627"/>
      <c r="RHI475" s="627"/>
      <c r="RHJ475" s="627"/>
      <c r="RHK475" s="627"/>
      <c r="RHL475" s="627"/>
      <c r="RHM475" s="627"/>
      <c r="RHN475" s="627"/>
      <c r="RHO475" s="627"/>
      <c r="RHP475" s="627"/>
      <c r="RHQ475" s="627"/>
      <c r="RHR475" s="627"/>
      <c r="RHS475" s="627"/>
      <c r="RHT475" s="627"/>
      <c r="RHU475" s="627"/>
      <c r="RHV475" s="627"/>
      <c r="RHW475" s="627"/>
      <c r="RHX475" s="627"/>
      <c r="RHY475" s="627"/>
      <c r="RHZ475" s="627"/>
      <c r="RIA475" s="627"/>
      <c r="RIB475" s="627"/>
      <c r="RIC475" s="627"/>
      <c r="RID475" s="627"/>
      <c r="RIE475" s="627"/>
      <c r="RIF475" s="627"/>
      <c r="RIG475" s="627"/>
      <c r="RIH475" s="627"/>
      <c r="RII475" s="627"/>
      <c r="RIJ475" s="627"/>
      <c r="RIK475" s="627"/>
      <c r="RIL475" s="627"/>
      <c r="RIM475" s="627"/>
      <c r="RIN475" s="627"/>
      <c r="RIO475" s="627"/>
      <c r="RIP475" s="627"/>
      <c r="RIQ475" s="627"/>
      <c r="RIR475" s="627"/>
      <c r="RIS475" s="627"/>
      <c r="RIT475" s="627"/>
      <c r="RIU475" s="627"/>
      <c r="RIV475" s="627"/>
      <c r="RIW475" s="627"/>
      <c r="RIX475" s="627"/>
      <c r="RIY475" s="627"/>
      <c r="RIZ475" s="627"/>
      <c r="RJA475" s="627"/>
      <c r="RJB475" s="627"/>
      <c r="RJC475" s="627"/>
      <c r="RJD475" s="627"/>
      <c r="RJE475" s="627"/>
      <c r="RJF475" s="627"/>
      <c r="RJG475" s="627"/>
      <c r="RJH475" s="627"/>
      <c r="RJI475" s="627"/>
      <c r="RJJ475" s="627"/>
      <c r="RJK475" s="627"/>
      <c r="RJL475" s="627"/>
      <c r="RJM475" s="627"/>
      <c r="RJN475" s="627"/>
      <c r="RJO475" s="627"/>
      <c r="RJP475" s="627"/>
      <c r="RJQ475" s="627"/>
      <c r="RJR475" s="627"/>
      <c r="RJS475" s="627"/>
      <c r="RJT475" s="627"/>
      <c r="RJU475" s="627"/>
      <c r="RJV475" s="627"/>
      <c r="RJW475" s="627"/>
      <c r="RJX475" s="627"/>
      <c r="RJY475" s="627"/>
      <c r="RJZ475" s="627"/>
      <c r="RKA475" s="627"/>
      <c r="RKB475" s="627"/>
      <c r="RKC475" s="627"/>
      <c r="RKD475" s="627"/>
      <c r="RKE475" s="627"/>
      <c r="RKF475" s="627"/>
      <c r="RKG475" s="627"/>
      <c r="RKH475" s="627"/>
      <c r="RKI475" s="627"/>
      <c r="RKJ475" s="627"/>
      <c r="RKK475" s="627"/>
      <c r="RKL475" s="627"/>
      <c r="RKM475" s="627"/>
      <c r="RKN475" s="627"/>
      <c r="RKO475" s="627"/>
      <c r="RKP475" s="627"/>
      <c r="RKQ475" s="627"/>
      <c r="RKR475" s="627"/>
      <c r="RKS475" s="627"/>
      <c r="RKT475" s="627"/>
      <c r="RKU475" s="627"/>
      <c r="RKV475" s="627"/>
      <c r="RKW475" s="627"/>
      <c r="RKX475" s="627"/>
      <c r="RKY475" s="627"/>
      <c r="RKZ475" s="627"/>
      <c r="RLA475" s="627"/>
      <c r="RLB475" s="627"/>
      <c r="RLC475" s="627"/>
      <c r="RLD475" s="627"/>
      <c r="RLE475" s="627"/>
      <c r="RLF475" s="627"/>
      <c r="RLG475" s="627"/>
      <c r="RLH475" s="627"/>
      <c r="RLI475" s="627"/>
      <c r="RLJ475" s="627"/>
      <c r="RLK475" s="627"/>
      <c r="RLL475" s="627"/>
      <c r="RLM475" s="627"/>
      <c r="RLN475" s="627"/>
      <c r="RLO475" s="627"/>
      <c r="RLP475" s="627"/>
      <c r="RLQ475" s="627"/>
      <c r="RLR475" s="627"/>
      <c r="RLS475" s="627"/>
      <c r="RLT475" s="627"/>
      <c r="RLU475" s="627"/>
      <c r="RLV475" s="627"/>
      <c r="RLW475" s="627"/>
      <c r="RLX475" s="627"/>
      <c r="RLY475" s="627"/>
      <c r="RLZ475" s="627"/>
      <c r="RMA475" s="627"/>
      <c r="RMB475" s="627"/>
      <c r="RMC475" s="627"/>
      <c r="RMD475" s="627"/>
      <c r="RME475" s="627"/>
      <c r="RMF475" s="627"/>
      <c r="RMG475" s="627"/>
      <c r="RMH475" s="627"/>
      <c r="RMI475" s="627"/>
      <c r="RMJ475" s="627"/>
      <c r="RMK475" s="627"/>
      <c r="RML475" s="627"/>
      <c r="RMM475" s="627"/>
      <c r="RMN475" s="627"/>
      <c r="RMO475" s="627"/>
      <c r="RMP475" s="627"/>
      <c r="RMQ475" s="627"/>
      <c r="RMR475" s="627"/>
      <c r="RMS475" s="627"/>
      <c r="RMT475" s="627"/>
      <c r="RMU475" s="627"/>
      <c r="RMV475" s="627"/>
      <c r="RMW475" s="627"/>
      <c r="RMX475" s="627"/>
      <c r="RMY475" s="627"/>
      <c r="RMZ475" s="627"/>
      <c r="RNA475" s="627"/>
      <c r="RNB475" s="627"/>
      <c r="RNC475" s="627"/>
      <c r="RND475" s="627"/>
      <c r="RNE475" s="627"/>
      <c r="RNF475" s="627"/>
      <c r="RNG475" s="627"/>
      <c r="RNH475" s="627"/>
      <c r="RNI475" s="627"/>
      <c r="RNJ475" s="627"/>
      <c r="RNK475" s="627"/>
      <c r="RNL475" s="627"/>
      <c r="RNM475" s="627"/>
      <c r="RNN475" s="627"/>
      <c r="RNO475" s="627"/>
      <c r="RNP475" s="627"/>
      <c r="RNQ475" s="627"/>
      <c r="RNR475" s="627"/>
      <c r="RNS475" s="627"/>
      <c r="RNT475" s="627"/>
      <c r="RNU475" s="627"/>
      <c r="RNV475" s="627"/>
      <c r="RNW475" s="627"/>
      <c r="RNX475" s="627"/>
      <c r="RNY475" s="627"/>
      <c r="RNZ475" s="627"/>
      <c r="ROA475" s="627"/>
      <c r="ROB475" s="627"/>
      <c r="ROC475" s="627"/>
      <c r="ROD475" s="627"/>
      <c r="ROE475" s="627"/>
      <c r="ROF475" s="627"/>
      <c r="ROG475" s="627"/>
      <c r="ROH475" s="627"/>
      <c r="ROI475" s="627"/>
      <c r="ROJ475" s="627"/>
      <c r="ROK475" s="627"/>
      <c r="ROL475" s="627"/>
      <c r="ROM475" s="627"/>
      <c r="RON475" s="627"/>
      <c r="ROO475" s="627"/>
      <c r="ROP475" s="627"/>
      <c r="ROQ475" s="627"/>
      <c r="ROR475" s="627"/>
      <c r="ROS475" s="627"/>
      <c r="ROT475" s="627"/>
      <c r="ROU475" s="627"/>
      <c r="ROV475" s="627"/>
      <c r="ROW475" s="627"/>
      <c r="ROX475" s="627"/>
      <c r="ROY475" s="627"/>
      <c r="ROZ475" s="627"/>
      <c r="RPA475" s="627"/>
      <c r="RPB475" s="627"/>
      <c r="RPC475" s="627"/>
      <c r="RPD475" s="627"/>
      <c r="RPE475" s="627"/>
      <c r="RPF475" s="627"/>
      <c r="RPG475" s="627"/>
      <c r="RPH475" s="627"/>
      <c r="RPI475" s="627"/>
      <c r="RPJ475" s="627"/>
      <c r="RPK475" s="627"/>
      <c r="RPL475" s="627"/>
      <c r="RPM475" s="627"/>
      <c r="RPN475" s="627"/>
      <c r="RPO475" s="627"/>
      <c r="RPP475" s="627"/>
      <c r="RPQ475" s="627"/>
      <c r="RPR475" s="627"/>
      <c r="RPS475" s="627"/>
      <c r="RPT475" s="627"/>
      <c r="RPU475" s="627"/>
      <c r="RPV475" s="627"/>
      <c r="RPW475" s="627"/>
      <c r="RPX475" s="627"/>
      <c r="RPY475" s="627"/>
      <c r="RPZ475" s="627"/>
      <c r="RQA475" s="627"/>
      <c r="RQB475" s="627"/>
      <c r="RQC475" s="627"/>
      <c r="RQD475" s="627"/>
      <c r="RQE475" s="627"/>
      <c r="RQF475" s="627"/>
      <c r="RQG475" s="627"/>
      <c r="RQH475" s="627"/>
      <c r="RQI475" s="627"/>
      <c r="RQJ475" s="627"/>
      <c r="RQK475" s="627"/>
      <c r="RQL475" s="627"/>
      <c r="RQM475" s="627"/>
      <c r="RQN475" s="627"/>
      <c r="RQO475" s="627"/>
      <c r="RQP475" s="627"/>
      <c r="RQQ475" s="627"/>
      <c r="RQR475" s="627"/>
      <c r="RQS475" s="627"/>
      <c r="RQT475" s="627"/>
      <c r="RQU475" s="627"/>
      <c r="RQV475" s="627"/>
      <c r="RQW475" s="627"/>
      <c r="RQX475" s="627"/>
      <c r="RQY475" s="627"/>
      <c r="RQZ475" s="627"/>
      <c r="RRA475" s="627"/>
      <c r="RRB475" s="627"/>
      <c r="RRC475" s="627"/>
      <c r="RRD475" s="627"/>
      <c r="RRE475" s="627"/>
      <c r="RRF475" s="627"/>
      <c r="RRG475" s="627"/>
      <c r="RRH475" s="627"/>
      <c r="RRI475" s="627"/>
      <c r="RRJ475" s="627"/>
      <c r="RRK475" s="627"/>
      <c r="RRL475" s="627"/>
      <c r="RRM475" s="627"/>
      <c r="RRN475" s="627"/>
      <c r="RRO475" s="627"/>
      <c r="RRP475" s="627"/>
      <c r="RRQ475" s="627"/>
      <c r="RRR475" s="627"/>
      <c r="RRS475" s="627"/>
      <c r="RRT475" s="627"/>
      <c r="RRU475" s="627"/>
      <c r="RRV475" s="627"/>
      <c r="RRW475" s="627"/>
      <c r="RRX475" s="627"/>
      <c r="RRY475" s="627"/>
      <c r="RRZ475" s="627"/>
      <c r="RSA475" s="627"/>
      <c r="RSB475" s="627"/>
      <c r="RSC475" s="627"/>
      <c r="RSD475" s="627"/>
      <c r="RSE475" s="627"/>
      <c r="RSF475" s="627"/>
      <c r="RSG475" s="627"/>
      <c r="RSH475" s="627"/>
      <c r="RSI475" s="627"/>
      <c r="RSJ475" s="627"/>
      <c r="RSK475" s="627"/>
      <c r="RSL475" s="627"/>
      <c r="RSM475" s="627"/>
      <c r="RSN475" s="627"/>
      <c r="RSO475" s="627"/>
      <c r="RSP475" s="627"/>
      <c r="RSQ475" s="627"/>
      <c r="RSR475" s="627"/>
      <c r="RSS475" s="627"/>
      <c r="RST475" s="627"/>
      <c r="RSU475" s="627"/>
      <c r="RSV475" s="627"/>
      <c r="RSW475" s="627"/>
      <c r="RSX475" s="627"/>
      <c r="RSY475" s="627"/>
      <c r="RSZ475" s="627"/>
      <c r="RTA475" s="627"/>
      <c r="RTB475" s="627"/>
      <c r="RTC475" s="627"/>
      <c r="RTD475" s="627"/>
      <c r="RTE475" s="627"/>
      <c r="RTF475" s="627"/>
      <c r="RTG475" s="627"/>
      <c r="RTH475" s="627"/>
      <c r="RTI475" s="627"/>
      <c r="RTJ475" s="627"/>
      <c r="RTK475" s="627"/>
      <c r="RTL475" s="627"/>
      <c r="RTM475" s="627"/>
      <c r="RTN475" s="627"/>
      <c r="RTO475" s="627"/>
      <c r="RTP475" s="627"/>
      <c r="RTQ475" s="627"/>
      <c r="RTR475" s="627"/>
      <c r="RTS475" s="627"/>
      <c r="RTT475" s="627"/>
      <c r="RTU475" s="627"/>
      <c r="RTV475" s="627"/>
      <c r="RTW475" s="627"/>
      <c r="RTX475" s="627"/>
      <c r="RTY475" s="627"/>
      <c r="RTZ475" s="627"/>
      <c r="RUA475" s="627"/>
      <c r="RUB475" s="627"/>
      <c r="RUC475" s="627"/>
      <c r="RUD475" s="627"/>
      <c r="RUE475" s="627"/>
      <c r="RUF475" s="627"/>
      <c r="RUG475" s="627"/>
      <c r="RUH475" s="627"/>
      <c r="RUI475" s="627"/>
      <c r="RUJ475" s="627"/>
      <c r="RUK475" s="627"/>
      <c r="RUL475" s="627"/>
      <c r="RUM475" s="627"/>
      <c r="RUN475" s="627"/>
      <c r="RUO475" s="627"/>
      <c r="RUP475" s="627"/>
      <c r="RUQ475" s="627"/>
      <c r="RUR475" s="627"/>
      <c r="RUS475" s="627"/>
      <c r="RUT475" s="627"/>
      <c r="RUU475" s="627"/>
      <c r="RUV475" s="627"/>
      <c r="RUW475" s="627"/>
      <c r="RUX475" s="627"/>
      <c r="RUY475" s="627"/>
      <c r="RUZ475" s="627"/>
      <c r="RVA475" s="627"/>
      <c r="RVB475" s="627"/>
      <c r="RVC475" s="627"/>
      <c r="RVD475" s="627"/>
      <c r="RVE475" s="627"/>
      <c r="RVF475" s="627"/>
      <c r="RVG475" s="627"/>
      <c r="RVH475" s="627"/>
      <c r="RVI475" s="627"/>
      <c r="RVJ475" s="627"/>
      <c r="RVK475" s="627"/>
      <c r="RVL475" s="627"/>
      <c r="RVM475" s="627"/>
      <c r="RVN475" s="627"/>
      <c r="RVO475" s="627"/>
      <c r="RVP475" s="627"/>
      <c r="RVQ475" s="627"/>
      <c r="RVR475" s="627"/>
      <c r="RVS475" s="627"/>
      <c r="RVT475" s="627"/>
      <c r="RVU475" s="627"/>
      <c r="RVV475" s="627"/>
      <c r="RVW475" s="627"/>
      <c r="RVX475" s="627"/>
      <c r="RVY475" s="627"/>
      <c r="RVZ475" s="627"/>
      <c r="RWA475" s="627"/>
      <c r="RWB475" s="627"/>
      <c r="RWC475" s="627"/>
      <c r="RWD475" s="627"/>
      <c r="RWE475" s="627"/>
      <c r="RWF475" s="627"/>
      <c r="RWG475" s="627"/>
      <c r="RWH475" s="627"/>
      <c r="RWI475" s="627"/>
      <c r="RWJ475" s="627"/>
      <c r="RWK475" s="627"/>
      <c r="RWL475" s="627"/>
      <c r="RWM475" s="627"/>
      <c r="RWN475" s="627"/>
      <c r="RWO475" s="627"/>
      <c r="RWP475" s="627"/>
      <c r="RWQ475" s="627"/>
      <c r="RWR475" s="627"/>
      <c r="RWS475" s="627"/>
      <c r="RWT475" s="627"/>
      <c r="RWU475" s="627"/>
      <c r="RWV475" s="627"/>
      <c r="RWW475" s="627"/>
      <c r="RWX475" s="627"/>
      <c r="RWY475" s="627"/>
      <c r="RWZ475" s="627"/>
      <c r="RXA475" s="627"/>
      <c r="RXB475" s="627"/>
      <c r="RXC475" s="627"/>
      <c r="RXD475" s="627"/>
      <c r="RXE475" s="627"/>
      <c r="RXF475" s="627"/>
      <c r="RXG475" s="627"/>
      <c r="RXH475" s="627"/>
      <c r="RXI475" s="627"/>
      <c r="RXJ475" s="627"/>
      <c r="RXK475" s="627"/>
      <c r="RXL475" s="627"/>
      <c r="RXM475" s="627"/>
      <c r="RXN475" s="627"/>
      <c r="RXO475" s="627"/>
      <c r="RXP475" s="627"/>
      <c r="RXQ475" s="627"/>
      <c r="RXR475" s="627"/>
      <c r="RXS475" s="627"/>
      <c r="RXT475" s="627"/>
      <c r="RXU475" s="627"/>
      <c r="RXV475" s="627"/>
      <c r="RXW475" s="627"/>
      <c r="RXX475" s="627"/>
      <c r="RXY475" s="627"/>
      <c r="RXZ475" s="627"/>
      <c r="RYA475" s="627"/>
      <c r="RYB475" s="627"/>
      <c r="RYC475" s="627"/>
      <c r="RYD475" s="627"/>
      <c r="RYE475" s="627"/>
      <c r="RYF475" s="627"/>
      <c r="RYG475" s="627"/>
      <c r="RYH475" s="627"/>
      <c r="RYI475" s="627"/>
      <c r="RYJ475" s="627"/>
      <c r="RYK475" s="627"/>
      <c r="RYL475" s="627"/>
      <c r="RYM475" s="627"/>
      <c r="RYN475" s="627"/>
      <c r="RYO475" s="627"/>
      <c r="RYP475" s="627"/>
      <c r="RYQ475" s="627"/>
      <c r="RYR475" s="627"/>
      <c r="RYS475" s="627"/>
      <c r="RYT475" s="627"/>
      <c r="RYU475" s="627"/>
      <c r="RYV475" s="627"/>
      <c r="RYW475" s="627"/>
      <c r="RYX475" s="627"/>
      <c r="RYY475" s="627"/>
      <c r="RYZ475" s="627"/>
      <c r="RZA475" s="627"/>
      <c r="RZB475" s="627"/>
      <c r="RZC475" s="627"/>
      <c r="RZD475" s="627"/>
      <c r="RZE475" s="627"/>
      <c r="RZF475" s="627"/>
      <c r="RZG475" s="627"/>
      <c r="RZH475" s="627"/>
      <c r="RZI475" s="627"/>
      <c r="RZJ475" s="627"/>
      <c r="RZK475" s="627"/>
      <c r="RZL475" s="627"/>
      <c r="RZM475" s="627"/>
      <c r="RZN475" s="627"/>
      <c r="RZO475" s="627"/>
      <c r="RZP475" s="627"/>
      <c r="RZQ475" s="627"/>
      <c r="RZR475" s="627"/>
      <c r="RZS475" s="627"/>
      <c r="RZT475" s="627"/>
      <c r="RZU475" s="627"/>
      <c r="RZV475" s="627"/>
      <c r="RZW475" s="627"/>
      <c r="RZX475" s="627"/>
      <c r="RZY475" s="627"/>
      <c r="RZZ475" s="627"/>
      <c r="SAA475" s="627"/>
      <c r="SAB475" s="627"/>
      <c r="SAC475" s="627"/>
      <c r="SAD475" s="627"/>
      <c r="SAE475" s="627"/>
      <c r="SAF475" s="627"/>
      <c r="SAG475" s="627"/>
      <c r="SAH475" s="627"/>
      <c r="SAI475" s="627"/>
      <c r="SAJ475" s="627"/>
      <c r="SAK475" s="627"/>
      <c r="SAL475" s="627"/>
      <c r="SAM475" s="627"/>
      <c r="SAN475" s="627"/>
      <c r="SAO475" s="627"/>
      <c r="SAP475" s="627"/>
      <c r="SAQ475" s="627"/>
      <c r="SAR475" s="627"/>
      <c r="SAS475" s="627"/>
      <c r="SAT475" s="627"/>
      <c r="SAU475" s="627"/>
      <c r="SAV475" s="627"/>
      <c r="SAW475" s="627"/>
      <c r="SAX475" s="627"/>
      <c r="SAY475" s="627"/>
      <c r="SAZ475" s="627"/>
      <c r="SBA475" s="627"/>
      <c r="SBB475" s="627"/>
      <c r="SBC475" s="627"/>
      <c r="SBD475" s="627"/>
      <c r="SBE475" s="627"/>
      <c r="SBF475" s="627"/>
      <c r="SBG475" s="627"/>
      <c r="SBH475" s="627"/>
      <c r="SBI475" s="627"/>
      <c r="SBJ475" s="627"/>
      <c r="SBK475" s="627"/>
      <c r="SBL475" s="627"/>
      <c r="SBM475" s="627"/>
      <c r="SBN475" s="627"/>
      <c r="SBO475" s="627"/>
      <c r="SBP475" s="627"/>
      <c r="SBQ475" s="627"/>
      <c r="SBR475" s="627"/>
      <c r="SBS475" s="627"/>
      <c r="SBT475" s="627"/>
      <c r="SBU475" s="627"/>
      <c r="SBV475" s="627"/>
      <c r="SBW475" s="627"/>
      <c r="SBX475" s="627"/>
      <c r="SBY475" s="627"/>
      <c r="SBZ475" s="627"/>
      <c r="SCA475" s="627"/>
      <c r="SCB475" s="627"/>
      <c r="SCC475" s="627"/>
      <c r="SCD475" s="627"/>
      <c r="SCE475" s="627"/>
      <c r="SCF475" s="627"/>
      <c r="SCG475" s="627"/>
      <c r="SCH475" s="627"/>
      <c r="SCI475" s="627"/>
      <c r="SCJ475" s="627"/>
      <c r="SCK475" s="627"/>
      <c r="SCL475" s="627"/>
      <c r="SCM475" s="627"/>
      <c r="SCN475" s="627"/>
      <c r="SCO475" s="627"/>
      <c r="SCP475" s="627"/>
      <c r="SCQ475" s="627"/>
      <c r="SCR475" s="627"/>
      <c r="SCS475" s="627"/>
      <c r="SCT475" s="627"/>
      <c r="SCU475" s="627"/>
      <c r="SCV475" s="627"/>
      <c r="SCW475" s="627"/>
      <c r="SCX475" s="627"/>
      <c r="SCY475" s="627"/>
      <c r="SCZ475" s="627"/>
      <c r="SDA475" s="627"/>
      <c r="SDB475" s="627"/>
      <c r="SDC475" s="627"/>
      <c r="SDD475" s="627"/>
      <c r="SDE475" s="627"/>
      <c r="SDF475" s="627"/>
      <c r="SDG475" s="627"/>
      <c r="SDH475" s="627"/>
      <c r="SDI475" s="627"/>
      <c r="SDJ475" s="627"/>
      <c r="SDK475" s="627"/>
      <c r="SDL475" s="627"/>
      <c r="SDM475" s="627"/>
      <c r="SDN475" s="627"/>
      <c r="SDO475" s="627"/>
      <c r="SDP475" s="627"/>
      <c r="SDQ475" s="627"/>
      <c r="SDR475" s="627"/>
      <c r="SDS475" s="627"/>
      <c r="SDT475" s="627"/>
      <c r="SDU475" s="627"/>
      <c r="SDV475" s="627"/>
      <c r="SDW475" s="627"/>
      <c r="SDX475" s="627"/>
      <c r="SDY475" s="627"/>
      <c r="SDZ475" s="627"/>
      <c r="SEA475" s="627"/>
      <c r="SEB475" s="627"/>
      <c r="SEC475" s="627"/>
      <c r="SED475" s="627"/>
      <c r="SEE475" s="627"/>
      <c r="SEF475" s="627"/>
      <c r="SEG475" s="627"/>
      <c r="SEH475" s="627"/>
      <c r="SEI475" s="627"/>
      <c r="SEJ475" s="627"/>
      <c r="SEK475" s="627"/>
      <c r="SEL475" s="627"/>
      <c r="SEM475" s="627"/>
      <c r="SEN475" s="627"/>
      <c r="SEO475" s="627"/>
      <c r="SEP475" s="627"/>
      <c r="SEQ475" s="627"/>
      <c r="SER475" s="627"/>
      <c r="SES475" s="627"/>
      <c r="SET475" s="627"/>
      <c r="SEU475" s="627"/>
      <c r="SEV475" s="627"/>
      <c r="SEW475" s="627"/>
      <c r="SEX475" s="627"/>
      <c r="SEY475" s="627"/>
      <c r="SEZ475" s="627"/>
      <c r="SFA475" s="627"/>
      <c r="SFB475" s="627"/>
      <c r="SFC475" s="627"/>
      <c r="SFD475" s="627"/>
      <c r="SFE475" s="627"/>
      <c r="SFF475" s="627"/>
      <c r="SFG475" s="627"/>
      <c r="SFH475" s="627"/>
      <c r="SFI475" s="627"/>
      <c r="SFJ475" s="627"/>
      <c r="SFK475" s="627"/>
      <c r="SFL475" s="627"/>
      <c r="SFM475" s="627"/>
      <c r="SFN475" s="627"/>
      <c r="SFO475" s="627"/>
      <c r="SFP475" s="627"/>
      <c r="SFQ475" s="627"/>
      <c r="SFR475" s="627"/>
      <c r="SFS475" s="627"/>
      <c r="SFT475" s="627"/>
      <c r="SFU475" s="627"/>
      <c r="SFV475" s="627"/>
      <c r="SFW475" s="627"/>
      <c r="SFX475" s="627"/>
      <c r="SFY475" s="627"/>
      <c r="SFZ475" s="627"/>
      <c r="SGA475" s="627"/>
      <c r="SGB475" s="627"/>
      <c r="SGC475" s="627"/>
      <c r="SGD475" s="627"/>
      <c r="SGE475" s="627"/>
      <c r="SGF475" s="627"/>
      <c r="SGG475" s="627"/>
      <c r="SGH475" s="627"/>
      <c r="SGI475" s="627"/>
      <c r="SGJ475" s="627"/>
      <c r="SGK475" s="627"/>
      <c r="SGL475" s="627"/>
      <c r="SGM475" s="627"/>
      <c r="SGN475" s="627"/>
      <c r="SGO475" s="627"/>
      <c r="SGP475" s="627"/>
      <c r="SGQ475" s="627"/>
      <c r="SGR475" s="627"/>
      <c r="SGS475" s="627"/>
      <c r="SGT475" s="627"/>
      <c r="SGU475" s="627"/>
      <c r="SGV475" s="627"/>
      <c r="SGW475" s="627"/>
      <c r="SGX475" s="627"/>
      <c r="SGY475" s="627"/>
      <c r="SGZ475" s="627"/>
      <c r="SHA475" s="627"/>
      <c r="SHB475" s="627"/>
      <c r="SHC475" s="627"/>
      <c r="SHD475" s="627"/>
      <c r="SHE475" s="627"/>
      <c r="SHF475" s="627"/>
      <c r="SHG475" s="627"/>
      <c r="SHH475" s="627"/>
      <c r="SHI475" s="627"/>
      <c r="SHJ475" s="627"/>
      <c r="SHK475" s="627"/>
      <c r="SHL475" s="627"/>
      <c r="SHM475" s="627"/>
      <c r="SHN475" s="627"/>
      <c r="SHO475" s="627"/>
      <c r="SHP475" s="627"/>
      <c r="SHQ475" s="627"/>
      <c r="SHR475" s="627"/>
      <c r="SHS475" s="627"/>
      <c r="SHT475" s="627"/>
      <c r="SHU475" s="627"/>
      <c r="SHV475" s="627"/>
      <c r="SHW475" s="627"/>
      <c r="SHX475" s="627"/>
      <c r="SHY475" s="627"/>
      <c r="SHZ475" s="627"/>
      <c r="SIA475" s="627"/>
      <c r="SIB475" s="627"/>
      <c r="SIC475" s="627"/>
      <c r="SID475" s="627"/>
      <c r="SIE475" s="627"/>
      <c r="SIF475" s="627"/>
      <c r="SIG475" s="627"/>
      <c r="SIH475" s="627"/>
      <c r="SII475" s="627"/>
      <c r="SIJ475" s="627"/>
      <c r="SIK475" s="627"/>
      <c r="SIL475" s="627"/>
      <c r="SIM475" s="627"/>
      <c r="SIN475" s="627"/>
      <c r="SIO475" s="627"/>
      <c r="SIP475" s="627"/>
      <c r="SIQ475" s="627"/>
      <c r="SIR475" s="627"/>
      <c r="SIS475" s="627"/>
      <c r="SIT475" s="627"/>
      <c r="SIU475" s="627"/>
      <c r="SIV475" s="627"/>
      <c r="SIW475" s="627"/>
      <c r="SIX475" s="627"/>
      <c r="SIY475" s="627"/>
      <c r="SIZ475" s="627"/>
      <c r="SJA475" s="627"/>
      <c r="SJB475" s="627"/>
      <c r="SJC475" s="627"/>
      <c r="SJD475" s="627"/>
      <c r="SJE475" s="627"/>
      <c r="SJF475" s="627"/>
      <c r="SJG475" s="627"/>
      <c r="SJH475" s="627"/>
      <c r="SJI475" s="627"/>
      <c r="SJJ475" s="627"/>
      <c r="SJK475" s="627"/>
      <c r="SJL475" s="627"/>
      <c r="SJM475" s="627"/>
      <c r="SJN475" s="627"/>
      <c r="SJO475" s="627"/>
      <c r="SJP475" s="627"/>
      <c r="SJQ475" s="627"/>
      <c r="SJR475" s="627"/>
      <c r="SJS475" s="627"/>
      <c r="SJT475" s="627"/>
      <c r="SJU475" s="627"/>
      <c r="SJV475" s="627"/>
      <c r="SJW475" s="627"/>
      <c r="SJX475" s="627"/>
      <c r="SJY475" s="627"/>
      <c r="SJZ475" s="627"/>
      <c r="SKA475" s="627"/>
      <c r="SKB475" s="627"/>
      <c r="SKC475" s="627"/>
      <c r="SKD475" s="627"/>
      <c r="SKE475" s="627"/>
      <c r="SKF475" s="627"/>
      <c r="SKG475" s="627"/>
      <c r="SKH475" s="627"/>
      <c r="SKI475" s="627"/>
      <c r="SKJ475" s="627"/>
      <c r="SKK475" s="627"/>
      <c r="SKL475" s="627"/>
      <c r="SKM475" s="627"/>
      <c r="SKN475" s="627"/>
      <c r="SKO475" s="627"/>
      <c r="SKP475" s="627"/>
      <c r="SKQ475" s="627"/>
      <c r="SKR475" s="627"/>
      <c r="SKS475" s="627"/>
      <c r="SKT475" s="627"/>
      <c r="SKU475" s="627"/>
      <c r="SKV475" s="627"/>
      <c r="SKW475" s="627"/>
      <c r="SKX475" s="627"/>
      <c r="SKY475" s="627"/>
      <c r="SKZ475" s="627"/>
      <c r="SLA475" s="627"/>
      <c r="SLB475" s="627"/>
      <c r="SLC475" s="627"/>
      <c r="SLD475" s="627"/>
      <c r="SLE475" s="627"/>
      <c r="SLF475" s="627"/>
      <c r="SLG475" s="627"/>
      <c r="SLH475" s="627"/>
      <c r="SLI475" s="627"/>
      <c r="SLJ475" s="627"/>
      <c r="SLK475" s="627"/>
      <c r="SLL475" s="627"/>
      <c r="SLM475" s="627"/>
      <c r="SLN475" s="627"/>
      <c r="SLO475" s="627"/>
      <c r="SLP475" s="627"/>
      <c r="SLQ475" s="627"/>
      <c r="SLR475" s="627"/>
      <c r="SLS475" s="627"/>
      <c r="SLT475" s="627"/>
      <c r="SLU475" s="627"/>
      <c r="SLV475" s="627"/>
      <c r="SLW475" s="627"/>
      <c r="SLX475" s="627"/>
      <c r="SLY475" s="627"/>
      <c r="SLZ475" s="627"/>
      <c r="SMA475" s="627"/>
      <c r="SMB475" s="627"/>
      <c r="SMC475" s="627"/>
      <c r="SMD475" s="627"/>
      <c r="SME475" s="627"/>
      <c r="SMF475" s="627"/>
      <c r="SMG475" s="627"/>
      <c r="SMH475" s="627"/>
      <c r="SMI475" s="627"/>
      <c r="SMJ475" s="627"/>
      <c r="SMK475" s="627"/>
      <c r="SML475" s="627"/>
      <c r="SMM475" s="627"/>
      <c r="SMN475" s="627"/>
      <c r="SMO475" s="627"/>
      <c r="SMP475" s="627"/>
      <c r="SMQ475" s="627"/>
      <c r="SMR475" s="627"/>
      <c r="SMS475" s="627"/>
      <c r="SMT475" s="627"/>
      <c r="SMU475" s="627"/>
      <c r="SMV475" s="627"/>
      <c r="SMW475" s="627"/>
      <c r="SMX475" s="627"/>
      <c r="SMY475" s="627"/>
      <c r="SMZ475" s="627"/>
      <c r="SNA475" s="627"/>
      <c r="SNB475" s="627"/>
      <c r="SNC475" s="627"/>
      <c r="SND475" s="627"/>
      <c r="SNE475" s="627"/>
      <c r="SNF475" s="627"/>
      <c r="SNG475" s="627"/>
      <c r="SNH475" s="627"/>
      <c r="SNI475" s="627"/>
      <c r="SNJ475" s="627"/>
      <c r="SNK475" s="627"/>
      <c r="SNL475" s="627"/>
      <c r="SNM475" s="627"/>
      <c r="SNN475" s="627"/>
      <c r="SNO475" s="627"/>
      <c r="SNP475" s="627"/>
      <c r="SNQ475" s="627"/>
      <c r="SNR475" s="627"/>
      <c r="SNS475" s="627"/>
      <c r="SNT475" s="627"/>
      <c r="SNU475" s="627"/>
      <c r="SNV475" s="627"/>
      <c r="SNW475" s="627"/>
      <c r="SNX475" s="627"/>
      <c r="SNY475" s="627"/>
      <c r="SNZ475" s="627"/>
      <c r="SOA475" s="627"/>
      <c r="SOB475" s="627"/>
      <c r="SOC475" s="627"/>
      <c r="SOD475" s="627"/>
      <c r="SOE475" s="627"/>
      <c r="SOF475" s="627"/>
      <c r="SOG475" s="627"/>
      <c r="SOH475" s="627"/>
      <c r="SOI475" s="627"/>
      <c r="SOJ475" s="627"/>
      <c r="SOK475" s="627"/>
      <c r="SOL475" s="627"/>
      <c r="SOM475" s="627"/>
      <c r="SON475" s="627"/>
      <c r="SOO475" s="627"/>
      <c r="SOP475" s="627"/>
      <c r="SOQ475" s="627"/>
      <c r="SOR475" s="627"/>
      <c r="SOS475" s="627"/>
      <c r="SOT475" s="627"/>
      <c r="SOU475" s="627"/>
      <c r="SOV475" s="627"/>
      <c r="SOW475" s="627"/>
      <c r="SOX475" s="627"/>
      <c r="SOY475" s="627"/>
      <c r="SOZ475" s="627"/>
      <c r="SPA475" s="627"/>
      <c r="SPB475" s="627"/>
      <c r="SPC475" s="627"/>
      <c r="SPD475" s="627"/>
      <c r="SPE475" s="627"/>
      <c r="SPF475" s="627"/>
      <c r="SPG475" s="627"/>
      <c r="SPH475" s="627"/>
      <c r="SPI475" s="627"/>
      <c r="SPJ475" s="627"/>
      <c r="SPK475" s="627"/>
      <c r="SPL475" s="627"/>
      <c r="SPM475" s="627"/>
      <c r="SPN475" s="627"/>
      <c r="SPO475" s="627"/>
      <c r="SPP475" s="627"/>
      <c r="SPQ475" s="627"/>
      <c r="SPR475" s="627"/>
      <c r="SPS475" s="627"/>
      <c r="SPT475" s="627"/>
      <c r="SPU475" s="627"/>
      <c r="SPV475" s="627"/>
      <c r="SPW475" s="627"/>
      <c r="SPX475" s="627"/>
      <c r="SPY475" s="627"/>
      <c r="SPZ475" s="627"/>
      <c r="SQA475" s="627"/>
      <c r="SQB475" s="627"/>
      <c r="SQC475" s="627"/>
      <c r="SQD475" s="627"/>
      <c r="SQE475" s="627"/>
      <c r="SQF475" s="627"/>
      <c r="SQG475" s="627"/>
      <c r="SQH475" s="627"/>
      <c r="SQI475" s="627"/>
      <c r="SQJ475" s="627"/>
      <c r="SQK475" s="627"/>
      <c r="SQL475" s="627"/>
      <c r="SQM475" s="627"/>
      <c r="SQN475" s="627"/>
      <c r="SQO475" s="627"/>
      <c r="SQP475" s="627"/>
      <c r="SQQ475" s="627"/>
      <c r="SQR475" s="627"/>
      <c r="SQS475" s="627"/>
      <c r="SQT475" s="627"/>
      <c r="SQU475" s="627"/>
      <c r="SQV475" s="627"/>
      <c r="SQW475" s="627"/>
      <c r="SQX475" s="627"/>
      <c r="SQY475" s="627"/>
      <c r="SQZ475" s="627"/>
      <c r="SRA475" s="627"/>
      <c r="SRB475" s="627"/>
      <c r="SRC475" s="627"/>
      <c r="SRD475" s="627"/>
      <c r="SRE475" s="627"/>
      <c r="SRF475" s="627"/>
      <c r="SRG475" s="627"/>
      <c r="SRH475" s="627"/>
      <c r="SRI475" s="627"/>
      <c r="SRJ475" s="627"/>
      <c r="SRK475" s="627"/>
      <c r="SRL475" s="627"/>
      <c r="SRM475" s="627"/>
      <c r="SRN475" s="627"/>
      <c r="SRO475" s="627"/>
      <c r="SRP475" s="627"/>
      <c r="SRQ475" s="627"/>
      <c r="SRR475" s="627"/>
      <c r="SRS475" s="627"/>
      <c r="SRT475" s="627"/>
      <c r="SRU475" s="627"/>
      <c r="SRV475" s="627"/>
      <c r="SRW475" s="627"/>
      <c r="SRX475" s="627"/>
      <c r="SRY475" s="627"/>
      <c r="SRZ475" s="627"/>
      <c r="SSA475" s="627"/>
      <c r="SSB475" s="627"/>
      <c r="SSC475" s="627"/>
      <c r="SSD475" s="627"/>
      <c r="SSE475" s="627"/>
      <c r="SSF475" s="627"/>
      <c r="SSG475" s="627"/>
      <c r="SSH475" s="627"/>
      <c r="SSI475" s="627"/>
      <c r="SSJ475" s="627"/>
      <c r="SSK475" s="627"/>
      <c r="SSL475" s="627"/>
      <c r="SSM475" s="627"/>
      <c r="SSN475" s="627"/>
      <c r="SSO475" s="627"/>
      <c r="SSP475" s="627"/>
      <c r="SSQ475" s="627"/>
      <c r="SSR475" s="627"/>
      <c r="SSS475" s="627"/>
      <c r="SST475" s="627"/>
      <c r="SSU475" s="627"/>
      <c r="SSV475" s="627"/>
      <c r="SSW475" s="627"/>
      <c r="SSX475" s="627"/>
      <c r="SSY475" s="627"/>
      <c r="SSZ475" s="627"/>
      <c r="STA475" s="627"/>
      <c r="STB475" s="627"/>
      <c r="STC475" s="627"/>
      <c r="STD475" s="627"/>
      <c r="STE475" s="627"/>
      <c r="STF475" s="627"/>
      <c r="STG475" s="627"/>
      <c r="STH475" s="627"/>
      <c r="STI475" s="627"/>
      <c r="STJ475" s="627"/>
      <c r="STK475" s="627"/>
      <c r="STL475" s="627"/>
      <c r="STM475" s="627"/>
      <c r="STN475" s="627"/>
      <c r="STO475" s="627"/>
      <c r="STP475" s="627"/>
      <c r="STQ475" s="627"/>
      <c r="STR475" s="627"/>
      <c r="STS475" s="627"/>
      <c r="STT475" s="627"/>
      <c r="STU475" s="627"/>
      <c r="STV475" s="627"/>
      <c r="STW475" s="627"/>
      <c r="STX475" s="627"/>
      <c r="STY475" s="627"/>
      <c r="STZ475" s="627"/>
      <c r="SUA475" s="627"/>
      <c r="SUB475" s="627"/>
      <c r="SUC475" s="627"/>
      <c r="SUD475" s="627"/>
      <c r="SUE475" s="627"/>
      <c r="SUF475" s="627"/>
      <c r="SUG475" s="627"/>
      <c r="SUH475" s="627"/>
      <c r="SUI475" s="627"/>
      <c r="SUJ475" s="627"/>
      <c r="SUK475" s="627"/>
      <c r="SUL475" s="627"/>
      <c r="SUM475" s="627"/>
      <c r="SUN475" s="627"/>
      <c r="SUO475" s="627"/>
      <c r="SUP475" s="627"/>
      <c r="SUQ475" s="627"/>
      <c r="SUR475" s="627"/>
      <c r="SUS475" s="627"/>
      <c r="SUT475" s="627"/>
      <c r="SUU475" s="627"/>
      <c r="SUV475" s="627"/>
      <c r="SUW475" s="627"/>
      <c r="SUX475" s="627"/>
      <c r="SUY475" s="627"/>
      <c r="SUZ475" s="627"/>
      <c r="SVA475" s="627"/>
      <c r="SVB475" s="627"/>
      <c r="SVC475" s="627"/>
      <c r="SVD475" s="627"/>
      <c r="SVE475" s="627"/>
      <c r="SVF475" s="627"/>
      <c r="SVG475" s="627"/>
      <c r="SVH475" s="627"/>
      <c r="SVI475" s="627"/>
      <c r="SVJ475" s="627"/>
      <c r="SVK475" s="627"/>
      <c r="SVL475" s="627"/>
      <c r="SVM475" s="627"/>
      <c r="SVN475" s="627"/>
      <c r="SVO475" s="627"/>
      <c r="SVP475" s="627"/>
      <c r="SVQ475" s="627"/>
      <c r="SVR475" s="627"/>
      <c r="SVS475" s="627"/>
      <c r="SVT475" s="627"/>
      <c r="SVU475" s="627"/>
      <c r="SVV475" s="627"/>
      <c r="SVW475" s="627"/>
      <c r="SVX475" s="627"/>
      <c r="SVY475" s="627"/>
      <c r="SVZ475" s="627"/>
      <c r="SWA475" s="627"/>
      <c r="SWB475" s="627"/>
      <c r="SWC475" s="627"/>
      <c r="SWD475" s="627"/>
      <c r="SWE475" s="627"/>
      <c r="SWF475" s="627"/>
      <c r="SWG475" s="627"/>
      <c r="SWH475" s="627"/>
      <c r="SWI475" s="627"/>
      <c r="SWJ475" s="627"/>
      <c r="SWK475" s="627"/>
      <c r="SWL475" s="627"/>
      <c r="SWM475" s="627"/>
      <c r="SWN475" s="627"/>
      <c r="SWO475" s="627"/>
      <c r="SWP475" s="627"/>
      <c r="SWQ475" s="627"/>
      <c r="SWR475" s="627"/>
      <c r="SWS475" s="627"/>
      <c r="SWT475" s="627"/>
      <c r="SWU475" s="627"/>
      <c r="SWV475" s="627"/>
      <c r="SWW475" s="627"/>
      <c r="SWX475" s="627"/>
      <c r="SWY475" s="627"/>
      <c r="SWZ475" s="627"/>
      <c r="SXA475" s="627"/>
      <c r="SXB475" s="627"/>
      <c r="SXC475" s="627"/>
      <c r="SXD475" s="627"/>
      <c r="SXE475" s="627"/>
      <c r="SXF475" s="627"/>
      <c r="SXG475" s="627"/>
      <c r="SXH475" s="627"/>
      <c r="SXI475" s="627"/>
      <c r="SXJ475" s="627"/>
      <c r="SXK475" s="627"/>
      <c r="SXL475" s="627"/>
      <c r="SXM475" s="627"/>
      <c r="SXN475" s="627"/>
      <c r="SXO475" s="627"/>
      <c r="SXP475" s="627"/>
      <c r="SXQ475" s="627"/>
      <c r="SXR475" s="627"/>
      <c r="SXS475" s="627"/>
      <c r="SXT475" s="627"/>
      <c r="SXU475" s="627"/>
      <c r="SXV475" s="627"/>
      <c r="SXW475" s="627"/>
      <c r="SXX475" s="627"/>
      <c r="SXY475" s="627"/>
      <c r="SXZ475" s="627"/>
      <c r="SYA475" s="627"/>
      <c r="SYB475" s="627"/>
      <c r="SYC475" s="627"/>
      <c r="SYD475" s="627"/>
      <c r="SYE475" s="627"/>
      <c r="SYF475" s="627"/>
      <c r="SYG475" s="627"/>
      <c r="SYH475" s="627"/>
      <c r="SYI475" s="627"/>
      <c r="SYJ475" s="627"/>
      <c r="SYK475" s="627"/>
      <c r="SYL475" s="627"/>
      <c r="SYM475" s="627"/>
      <c r="SYN475" s="627"/>
      <c r="SYO475" s="627"/>
      <c r="SYP475" s="627"/>
      <c r="SYQ475" s="627"/>
      <c r="SYR475" s="627"/>
      <c r="SYS475" s="627"/>
      <c r="SYT475" s="627"/>
      <c r="SYU475" s="627"/>
      <c r="SYV475" s="627"/>
      <c r="SYW475" s="627"/>
      <c r="SYX475" s="627"/>
      <c r="SYY475" s="627"/>
      <c r="SYZ475" s="627"/>
      <c r="SZA475" s="627"/>
      <c r="SZB475" s="627"/>
      <c r="SZC475" s="627"/>
      <c r="SZD475" s="627"/>
      <c r="SZE475" s="627"/>
      <c r="SZF475" s="627"/>
      <c r="SZG475" s="627"/>
      <c r="SZH475" s="627"/>
      <c r="SZI475" s="627"/>
      <c r="SZJ475" s="627"/>
      <c r="SZK475" s="627"/>
      <c r="SZL475" s="627"/>
      <c r="SZM475" s="627"/>
      <c r="SZN475" s="627"/>
      <c r="SZO475" s="627"/>
      <c r="SZP475" s="627"/>
      <c r="SZQ475" s="627"/>
      <c r="SZR475" s="627"/>
      <c r="SZS475" s="627"/>
      <c r="SZT475" s="627"/>
      <c r="SZU475" s="627"/>
      <c r="SZV475" s="627"/>
      <c r="SZW475" s="627"/>
      <c r="SZX475" s="627"/>
      <c r="SZY475" s="627"/>
      <c r="SZZ475" s="627"/>
      <c r="TAA475" s="627"/>
      <c r="TAB475" s="627"/>
      <c r="TAC475" s="627"/>
      <c r="TAD475" s="627"/>
      <c r="TAE475" s="627"/>
      <c r="TAF475" s="627"/>
      <c r="TAG475" s="627"/>
      <c r="TAH475" s="627"/>
      <c r="TAI475" s="627"/>
      <c r="TAJ475" s="627"/>
      <c r="TAK475" s="627"/>
      <c r="TAL475" s="627"/>
      <c r="TAM475" s="627"/>
      <c r="TAN475" s="627"/>
      <c r="TAO475" s="627"/>
      <c r="TAP475" s="627"/>
      <c r="TAQ475" s="627"/>
      <c r="TAR475" s="627"/>
      <c r="TAS475" s="627"/>
      <c r="TAT475" s="627"/>
      <c r="TAU475" s="627"/>
      <c r="TAV475" s="627"/>
      <c r="TAW475" s="627"/>
      <c r="TAX475" s="627"/>
      <c r="TAY475" s="627"/>
      <c r="TAZ475" s="627"/>
      <c r="TBA475" s="627"/>
      <c r="TBB475" s="627"/>
      <c r="TBC475" s="627"/>
      <c r="TBD475" s="627"/>
      <c r="TBE475" s="627"/>
      <c r="TBF475" s="627"/>
      <c r="TBG475" s="627"/>
      <c r="TBH475" s="627"/>
      <c r="TBI475" s="627"/>
      <c r="TBJ475" s="627"/>
      <c r="TBK475" s="627"/>
      <c r="TBL475" s="627"/>
      <c r="TBM475" s="627"/>
      <c r="TBN475" s="627"/>
      <c r="TBO475" s="627"/>
      <c r="TBP475" s="627"/>
      <c r="TBQ475" s="627"/>
      <c r="TBR475" s="627"/>
      <c r="TBS475" s="627"/>
      <c r="TBT475" s="627"/>
      <c r="TBU475" s="627"/>
      <c r="TBV475" s="627"/>
      <c r="TBW475" s="627"/>
      <c r="TBX475" s="627"/>
      <c r="TBY475" s="627"/>
      <c r="TBZ475" s="627"/>
      <c r="TCA475" s="627"/>
      <c r="TCB475" s="627"/>
      <c r="TCC475" s="627"/>
      <c r="TCD475" s="627"/>
      <c r="TCE475" s="627"/>
      <c r="TCF475" s="627"/>
      <c r="TCG475" s="627"/>
      <c r="TCH475" s="627"/>
      <c r="TCI475" s="627"/>
      <c r="TCJ475" s="627"/>
      <c r="TCK475" s="627"/>
      <c r="TCL475" s="627"/>
      <c r="TCM475" s="627"/>
      <c r="TCN475" s="627"/>
      <c r="TCO475" s="627"/>
      <c r="TCP475" s="627"/>
      <c r="TCQ475" s="627"/>
      <c r="TCR475" s="627"/>
      <c r="TCS475" s="627"/>
      <c r="TCT475" s="627"/>
      <c r="TCU475" s="627"/>
      <c r="TCV475" s="627"/>
      <c r="TCW475" s="627"/>
      <c r="TCX475" s="627"/>
      <c r="TCY475" s="627"/>
      <c r="TCZ475" s="627"/>
      <c r="TDA475" s="627"/>
      <c r="TDB475" s="627"/>
      <c r="TDC475" s="627"/>
      <c r="TDD475" s="627"/>
      <c r="TDE475" s="627"/>
      <c r="TDF475" s="627"/>
      <c r="TDG475" s="627"/>
      <c r="TDH475" s="627"/>
      <c r="TDI475" s="627"/>
      <c r="TDJ475" s="627"/>
      <c r="TDK475" s="627"/>
      <c r="TDL475" s="627"/>
      <c r="TDM475" s="627"/>
      <c r="TDN475" s="627"/>
      <c r="TDO475" s="627"/>
      <c r="TDP475" s="627"/>
      <c r="TDQ475" s="627"/>
      <c r="TDR475" s="627"/>
      <c r="TDS475" s="627"/>
      <c r="TDT475" s="627"/>
      <c r="TDU475" s="627"/>
      <c r="TDV475" s="627"/>
      <c r="TDW475" s="627"/>
      <c r="TDX475" s="627"/>
      <c r="TDY475" s="627"/>
      <c r="TDZ475" s="627"/>
      <c r="TEA475" s="627"/>
      <c r="TEB475" s="627"/>
      <c r="TEC475" s="627"/>
      <c r="TED475" s="627"/>
      <c r="TEE475" s="627"/>
      <c r="TEF475" s="627"/>
      <c r="TEG475" s="627"/>
      <c r="TEH475" s="627"/>
      <c r="TEI475" s="627"/>
      <c r="TEJ475" s="627"/>
      <c r="TEK475" s="627"/>
      <c r="TEL475" s="627"/>
      <c r="TEM475" s="627"/>
      <c r="TEN475" s="627"/>
      <c r="TEO475" s="627"/>
      <c r="TEP475" s="627"/>
      <c r="TEQ475" s="627"/>
      <c r="TER475" s="627"/>
      <c r="TES475" s="627"/>
      <c r="TET475" s="627"/>
      <c r="TEU475" s="627"/>
      <c r="TEV475" s="627"/>
      <c r="TEW475" s="627"/>
      <c r="TEX475" s="627"/>
      <c r="TEY475" s="627"/>
      <c r="TEZ475" s="627"/>
      <c r="TFA475" s="627"/>
      <c r="TFB475" s="627"/>
      <c r="TFC475" s="627"/>
      <c r="TFD475" s="627"/>
      <c r="TFE475" s="627"/>
      <c r="TFF475" s="627"/>
      <c r="TFG475" s="627"/>
      <c r="TFH475" s="627"/>
      <c r="TFI475" s="627"/>
      <c r="TFJ475" s="627"/>
      <c r="TFK475" s="627"/>
      <c r="TFL475" s="627"/>
      <c r="TFM475" s="627"/>
      <c r="TFN475" s="627"/>
      <c r="TFO475" s="627"/>
      <c r="TFP475" s="627"/>
      <c r="TFQ475" s="627"/>
      <c r="TFR475" s="627"/>
      <c r="TFS475" s="627"/>
      <c r="TFT475" s="627"/>
      <c r="TFU475" s="627"/>
      <c r="TFV475" s="627"/>
      <c r="TFW475" s="627"/>
      <c r="TFX475" s="627"/>
      <c r="TFY475" s="627"/>
      <c r="TFZ475" s="627"/>
      <c r="TGA475" s="627"/>
      <c r="TGB475" s="627"/>
      <c r="TGC475" s="627"/>
      <c r="TGD475" s="627"/>
      <c r="TGE475" s="627"/>
      <c r="TGF475" s="627"/>
      <c r="TGG475" s="627"/>
      <c r="TGH475" s="627"/>
      <c r="TGI475" s="627"/>
      <c r="TGJ475" s="627"/>
      <c r="TGK475" s="627"/>
      <c r="TGL475" s="627"/>
      <c r="TGM475" s="627"/>
      <c r="TGN475" s="627"/>
      <c r="TGO475" s="627"/>
      <c r="TGP475" s="627"/>
      <c r="TGQ475" s="627"/>
      <c r="TGR475" s="627"/>
      <c r="TGS475" s="627"/>
      <c r="TGT475" s="627"/>
      <c r="TGU475" s="627"/>
      <c r="TGV475" s="627"/>
      <c r="TGW475" s="627"/>
      <c r="TGX475" s="627"/>
      <c r="TGY475" s="627"/>
      <c r="TGZ475" s="627"/>
      <c r="THA475" s="627"/>
      <c r="THB475" s="627"/>
      <c r="THC475" s="627"/>
      <c r="THD475" s="627"/>
      <c r="THE475" s="627"/>
      <c r="THF475" s="627"/>
      <c r="THG475" s="627"/>
      <c r="THH475" s="627"/>
      <c r="THI475" s="627"/>
      <c r="THJ475" s="627"/>
      <c r="THK475" s="627"/>
      <c r="THL475" s="627"/>
      <c r="THM475" s="627"/>
      <c r="THN475" s="627"/>
      <c r="THO475" s="627"/>
      <c r="THP475" s="627"/>
      <c r="THQ475" s="627"/>
      <c r="THR475" s="627"/>
      <c r="THS475" s="627"/>
      <c r="THT475" s="627"/>
      <c r="THU475" s="627"/>
      <c r="THV475" s="627"/>
      <c r="THW475" s="627"/>
      <c r="THX475" s="627"/>
      <c r="THY475" s="627"/>
      <c r="THZ475" s="627"/>
      <c r="TIA475" s="627"/>
      <c r="TIB475" s="627"/>
      <c r="TIC475" s="627"/>
      <c r="TID475" s="627"/>
      <c r="TIE475" s="627"/>
      <c r="TIF475" s="627"/>
      <c r="TIG475" s="627"/>
      <c r="TIH475" s="627"/>
      <c r="TII475" s="627"/>
      <c r="TIJ475" s="627"/>
      <c r="TIK475" s="627"/>
      <c r="TIL475" s="627"/>
      <c r="TIM475" s="627"/>
      <c r="TIN475" s="627"/>
      <c r="TIO475" s="627"/>
      <c r="TIP475" s="627"/>
      <c r="TIQ475" s="627"/>
      <c r="TIR475" s="627"/>
      <c r="TIS475" s="627"/>
      <c r="TIT475" s="627"/>
      <c r="TIU475" s="627"/>
      <c r="TIV475" s="627"/>
      <c r="TIW475" s="627"/>
      <c r="TIX475" s="627"/>
      <c r="TIY475" s="627"/>
      <c r="TIZ475" s="627"/>
      <c r="TJA475" s="627"/>
      <c r="TJB475" s="627"/>
      <c r="TJC475" s="627"/>
      <c r="TJD475" s="627"/>
      <c r="TJE475" s="627"/>
      <c r="TJF475" s="627"/>
      <c r="TJG475" s="627"/>
      <c r="TJH475" s="627"/>
      <c r="TJI475" s="627"/>
      <c r="TJJ475" s="627"/>
      <c r="TJK475" s="627"/>
      <c r="TJL475" s="627"/>
      <c r="TJM475" s="627"/>
      <c r="TJN475" s="627"/>
      <c r="TJO475" s="627"/>
      <c r="TJP475" s="627"/>
      <c r="TJQ475" s="627"/>
      <c r="TJR475" s="627"/>
      <c r="TJS475" s="627"/>
      <c r="TJT475" s="627"/>
      <c r="TJU475" s="627"/>
      <c r="TJV475" s="627"/>
      <c r="TJW475" s="627"/>
      <c r="TJX475" s="627"/>
      <c r="TJY475" s="627"/>
      <c r="TJZ475" s="627"/>
      <c r="TKA475" s="627"/>
      <c r="TKB475" s="627"/>
      <c r="TKC475" s="627"/>
      <c r="TKD475" s="627"/>
      <c r="TKE475" s="627"/>
      <c r="TKF475" s="627"/>
      <c r="TKG475" s="627"/>
      <c r="TKH475" s="627"/>
      <c r="TKI475" s="627"/>
      <c r="TKJ475" s="627"/>
      <c r="TKK475" s="627"/>
      <c r="TKL475" s="627"/>
      <c r="TKM475" s="627"/>
      <c r="TKN475" s="627"/>
      <c r="TKO475" s="627"/>
      <c r="TKP475" s="627"/>
      <c r="TKQ475" s="627"/>
      <c r="TKR475" s="627"/>
      <c r="TKS475" s="627"/>
      <c r="TKT475" s="627"/>
      <c r="TKU475" s="627"/>
      <c r="TKV475" s="627"/>
      <c r="TKW475" s="627"/>
      <c r="TKX475" s="627"/>
      <c r="TKY475" s="627"/>
      <c r="TKZ475" s="627"/>
      <c r="TLA475" s="627"/>
      <c r="TLB475" s="627"/>
      <c r="TLC475" s="627"/>
      <c r="TLD475" s="627"/>
      <c r="TLE475" s="627"/>
      <c r="TLF475" s="627"/>
      <c r="TLG475" s="627"/>
      <c r="TLH475" s="627"/>
      <c r="TLI475" s="627"/>
      <c r="TLJ475" s="627"/>
      <c r="TLK475" s="627"/>
      <c r="TLL475" s="627"/>
      <c r="TLM475" s="627"/>
      <c r="TLN475" s="627"/>
      <c r="TLO475" s="627"/>
      <c r="TLP475" s="627"/>
      <c r="TLQ475" s="627"/>
      <c r="TLR475" s="627"/>
      <c r="TLS475" s="627"/>
      <c r="TLT475" s="627"/>
      <c r="TLU475" s="627"/>
      <c r="TLV475" s="627"/>
      <c r="TLW475" s="627"/>
      <c r="TLX475" s="627"/>
      <c r="TLY475" s="627"/>
      <c r="TLZ475" s="627"/>
      <c r="TMA475" s="627"/>
      <c r="TMB475" s="627"/>
      <c r="TMC475" s="627"/>
      <c r="TMD475" s="627"/>
      <c r="TME475" s="627"/>
      <c r="TMF475" s="627"/>
      <c r="TMG475" s="627"/>
      <c r="TMH475" s="627"/>
      <c r="TMI475" s="627"/>
      <c r="TMJ475" s="627"/>
      <c r="TMK475" s="627"/>
      <c r="TML475" s="627"/>
      <c r="TMM475" s="627"/>
      <c r="TMN475" s="627"/>
      <c r="TMO475" s="627"/>
      <c r="TMP475" s="627"/>
      <c r="TMQ475" s="627"/>
      <c r="TMR475" s="627"/>
      <c r="TMS475" s="627"/>
      <c r="TMT475" s="627"/>
      <c r="TMU475" s="627"/>
      <c r="TMV475" s="627"/>
      <c r="TMW475" s="627"/>
      <c r="TMX475" s="627"/>
      <c r="TMY475" s="627"/>
      <c r="TMZ475" s="627"/>
      <c r="TNA475" s="627"/>
      <c r="TNB475" s="627"/>
      <c r="TNC475" s="627"/>
      <c r="TND475" s="627"/>
      <c r="TNE475" s="627"/>
      <c r="TNF475" s="627"/>
      <c r="TNG475" s="627"/>
      <c r="TNH475" s="627"/>
      <c r="TNI475" s="627"/>
      <c r="TNJ475" s="627"/>
      <c r="TNK475" s="627"/>
      <c r="TNL475" s="627"/>
      <c r="TNM475" s="627"/>
      <c r="TNN475" s="627"/>
      <c r="TNO475" s="627"/>
      <c r="TNP475" s="627"/>
      <c r="TNQ475" s="627"/>
      <c r="TNR475" s="627"/>
      <c r="TNS475" s="627"/>
      <c r="TNT475" s="627"/>
      <c r="TNU475" s="627"/>
      <c r="TNV475" s="627"/>
      <c r="TNW475" s="627"/>
      <c r="TNX475" s="627"/>
      <c r="TNY475" s="627"/>
      <c r="TNZ475" s="627"/>
      <c r="TOA475" s="627"/>
      <c r="TOB475" s="627"/>
      <c r="TOC475" s="627"/>
      <c r="TOD475" s="627"/>
      <c r="TOE475" s="627"/>
      <c r="TOF475" s="627"/>
      <c r="TOG475" s="627"/>
      <c r="TOH475" s="627"/>
      <c r="TOI475" s="627"/>
      <c r="TOJ475" s="627"/>
      <c r="TOK475" s="627"/>
      <c r="TOL475" s="627"/>
      <c r="TOM475" s="627"/>
      <c r="TON475" s="627"/>
      <c r="TOO475" s="627"/>
      <c r="TOP475" s="627"/>
      <c r="TOQ475" s="627"/>
      <c r="TOR475" s="627"/>
      <c r="TOS475" s="627"/>
      <c r="TOT475" s="627"/>
      <c r="TOU475" s="627"/>
      <c r="TOV475" s="627"/>
      <c r="TOW475" s="627"/>
      <c r="TOX475" s="627"/>
      <c r="TOY475" s="627"/>
      <c r="TOZ475" s="627"/>
      <c r="TPA475" s="627"/>
      <c r="TPB475" s="627"/>
      <c r="TPC475" s="627"/>
      <c r="TPD475" s="627"/>
      <c r="TPE475" s="627"/>
      <c r="TPF475" s="627"/>
      <c r="TPG475" s="627"/>
      <c r="TPH475" s="627"/>
      <c r="TPI475" s="627"/>
      <c r="TPJ475" s="627"/>
      <c r="TPK475" s="627"/>
      <c r="TPL475" s="627"/>
      <c r="TPM475" s="627"/>
      <c r="TPN475" s="627"/>
      <c r="TPO475" s="627"/>
      <c r="TPP475" s="627"/>
      <c r="TPQ475" s="627"/>
      <c r="TPR475" s="627"/>
      <c r="TPS475" s="627"/>
      <c r="TPT475" s="627"/>
      <c r="TPU475" s="627"/>
      <c r="TPV475" s="627"/>
      <c r="TPW475" s="627"/>
      <c r="TPX475" s="627"/>
      <c r="TPY475" s="627"/>
      <c r="TPZ475" s="627"/>
      <c r="TQA475" s="627"/>
      <c r="TQB475" s="627"/>
      <c r="TQC475" s="627"/>
      <c r="TQD475" s="627"/>
      <c r="TQE475" s="627"/>
      <c r="TQF475" s="627"/>
      <c r="TQG475" s="627"/>
      <c r="TQH475" s="627"/>
      <c r="TQI475" s="627"/>
      <c r="TQJ475" s="627"/>
      <c r="TQK475" s="627"/>
      <c r="TQL475" s="627"/>
      <c r="TQM475" s="627"/>
      <c r="TQN475" s="627"/>
      <c r="TQO475" s="627"/>
      <c r="TQP475" s="627"/>
      <c r="TQQ475" s="627"/>
      <c r="TQR475" s="627"/>
      <c r="TQS475" s="627"/>
      <c r="TQT475" s="627"/>
      <c r="TQU475" s="627"/>
      <c r="TQV475" s="627"/>
      <c r="TQW475" s="627"/>
      <c r="TQX475" s="627"/>
      <c r="TQY475" s="627"/>
      <c r="TQZ475" s="627"/>
      <c r="TRA475" s="627"/>
      <c r="TRB475" s="627"/>
      <c r="TRC475" s="627"/>
      <c r="TRD475" s="627"/>
      <c r="TRE475" s="627"/>
      <c r="TRF475" s="627"/>
      <c r="TRG475" s="627"/>
      <c r="TRH475" s="627"/>
      <c r="TRI475" s="627"/>
      <c r="TRJ475" s="627"/>
      <c r="TRK475" s="627"/>
      <c r="TRL475" s="627"/>
      <c r="TRM475" s="627"/>
      <c r="TRN475" s="627"/>
      <c r="TRO475" s="627"/>
      <c r="TRP475" s="627"/>
      <c r="TRQ475" s="627"/>
      <c r="TRR475" s="627"/>
      <c r="TRS475" s="627"/>
      <c r="TRT475" s="627"/>
      <c r="TRU475" s="627"/>
      <c r="TRV475" s="627"/>
      <c r="TRW475" s="627"/>
      <c r="TRX475" s="627"/>
      <c r="TRY475" s="627"/>
      <c r="TRZ475" s="627"/>
      <c r="TSA475" s="627"/>
      <c r="TSB475" s="627"/>
      <c r="TSC475" s="627"/>
      <c r="TSD475" s="627"/>
      <c r="TSE475" s="627"/>
      <c r="TSF475" s="627"/>
      <c r="TSG475" s="627"/>
      <c r="TSH475" s="627"/>
      <c r="TSI475" s="627"/>
      <c r="TSJ475" s="627"/>
      <c r="TSK475" s="627"/>
      <c r="TSL475" s="627"/>
      <c r="TSM475" s="627"/>
      <c r="TSN475" s="627"/>
      <c r="TSO475" s="627"/>
      <c r="TSP475" s="627"/>
      <c r="TSQ475" s="627"/>
      <c r="TSR475" s="627"/>
      <c r="TSS475" s="627"/>
      <c r="TST475" s="627"/>
      <c r="TSU475" s="627"/>
      <c r="TSV475" s="627"/>
      <c r="TSW475" s="627"/>
      <c r="TSX475" s="627"/>
      <c r="TSY475" s="627"/>
      <c r="TSZ475" s="627"/>
      <c r="TTA475" s="627"/>
      <c r="TTB475" s="627"/>
      <c r="TTC475" s="627"/>
      <c r="TTD475" s="627"/>
      <c r="TTE475" s="627"/>
      <c r="TTF475" s="627"/>
      <c r="TTG475" s="627"/>
      <c r="TTH475" s="627"/>
      <c r="TTI475" s="627"/>
      <c r="TTJ475" s="627"/>
      <c r="TTK475" s="627"/>
      <c r="TTL475" s="627"/>
      <c r="TTM475" s="627"/>
      <c r="TTN475" s="627"/>
      <c r="TTO475" s="627"/>
      <c r="TTP475" s="627"/>
      <c r="TTQ475" s="627"/>
      <c r="TTR475" s="627"/>
      <c r="TTS475" s="627"/>
      <c r="TTT475" s="627"/>
      <c r="TTU475" s="627"/>
      <c r="TTV475" s="627"/>
      <c r="TTW475" s="627"/>
      <c r="TTX475" s="627"/>
      <c r="TTY475" s="627"/>
      <c r="TTZ475" s="627"/>
      <c r="TUA475" s="627"/>
      <c r="TUB475" s="627"/>
      <c r="TUC475" s="627"/>
      <c r="TUD475" s="627"/>
      <c r="TUE475" s="627"/>
      <c r="TUF475" s="627"/>
      <c r="TUG475" s="627"/>
      <c r="TUH475" s="627"/>
      <c r="TUI475" s="627"/>
      <c r="TUJ475" s="627"/>
      <c r="TUK475" s="627"/>
      <c r="TUL475" s="627"/>
      <c r="TUM475" s="627"/>
      <c r="TUN475" s="627"/>
      <c r="TUO475" s="627"/>
      <c r="TUP475" s="627"/>
      <c r="TUQ475" s="627"/>
      <c r="TUR475" s="627"/>
      <c r="TUS475" s="627"/>
      <c r="TUT475" s="627"/>
      <c r="TUU475" s="627"/>
      <c r="TUV475" s="627"/>
      <c r="TUW475" s="627"/>
      <c r="TUX475" s="627"/>
      <c r="TUY475" s="627"/>
      <c r="TUZ475" s="627"/>
      <c r="TVA475" s="627"/>
      <c r="TVB475" s="627"/>
      <c r="TVC475" s="627"/>
      <c r="TVD475" s="627"/>
      <c r="TVE475" s="627"/>
      <c r="TVF475" s="627"/>
      <c r="TVG475" s="627"/>
      <c r="TVH475" s="627"/>
      <c r="TVI475" s="627"/>
      <c r="TVJ475" s="627"/>
      <c r="TVK475" s="627"/>
      <c r="TVL475" s="627"/>
      <c r="TVM475" s="627"/>
      <c r="TVN475" s="627"/>
      <c r="TVO475" s="627"/>
      <c r="TVP475" s="627"/>
      <c r="TVQ475" s="627"/>
      <c r="TVR475" s="627"/>
      <c r="TVS475" s="627"/>
      <c r="TVT475" s="627"/>
      <c r="TVU475" s="627"/>
      <c r="TVV475" s="627"/>
      <c r="TVW475" s="627"/>
      <c r="TVX475" s="627"/>
      <c r="TVY475" s="627"/>
      <c r="TVZ475" s="627"/>
      <c r="TWA475" s="627"/>
      <c r="TWB475" s="627"/>
      <c r="TWC475" s="627"/>
      <c r="TWD475" s="627"/>
      <c r="TWE475" s="627"/>
      <c r="TWF475" s="627"/>
      <c r="TWG475" s="627"/>
      <c r="TWH475" s="627"/>
      <c r="TWI475" s="627"/>
      <c r="TWJ475" s="627"/>
      <c r="TWK475" s="627"/>
      <c r="TWL475" s="627"/>
      <c r="TWM475" s="627"/>
      <c r="TWN475" s="627"/>
      <c r="TWO475" s="627"/>
      <c r="TWP475" s="627"/>
      <c r="TWQ475" s="627"/>
      <c r="TWR475" s="627"/>
      <c r="TWS475" s="627"/>
      <c r="TWT475" s="627"/>
      <c r="TWU475" s="627"/>
      <c r="TWV475" s="627"/>
      <c r="TWW475" s="627"/>
      <c r="TWX475" s="627"/>
      <c r="TWY475" s="627"/>
      <c r="TWZ475" s="627"/>
      <c r="TXA475" s="627"/>
      <c r="TXB475" s="627"/>
      <c r="TXC475" s="627"/>
      <c r="TXD475" s="627"/>
      <c r="TXE475" s="627"/>
      <c r="TXF475" s="627"/>
      <c r="TXG475" s="627"/>
      <c r="TXH475" s="627"/>
      <c r="TXI475" s="627"/>
      <c r="TXJ475" s="627"/>
      <c r="TXK475" s="627"/>
      <c r="TXL475" s="627"/>
      <c r="TXM475" s="627"/>
      <c r="TXN475" s="627"/>
      <c r="TXO475" s="627"/>
      <c r="TXP475" s="627"/>
      <c r="TXQ475" s="627"/>
      <c r="TXR475" s="627"/>
      <c r="TXS475" s="627"/>
      <c r="TXT475" s="627"/>
      <c r="TXU475" s="627"/>
      <c r="TXV475" s="627"/>
      <c r="TXW475" s="627"/>
      <c r="TXX475" s="627"/>
      <c r="TXY475" s="627"/>
      <c r="TXZ475" s="627"/>
      <c r="TYA475" s="627"/>
      <c r="TYB475" s="627"/>
      <c r="TYC475" s="627"/>
      <c r="TYD475" s="627"/>
      <c r="TYE475" s="627"/>
      <c r="TYF475" s="627"/>
      <c r="TYG475" s="627"/>
      <c r="TYH475" s="627"/>
      <c r="TYI475" s="627"/>
      <c r="TYJ475" s="627"/>
      <c r="TYK475" s="627"/>
      <c r="TYL475" s="627"/>
      <c r="TYM475" s="627"/>
      <c r="TYN475" s="627"/>
      <c r="TYO475" s="627"/>
      <c r="TYP475" s="627"/>
      <c r="TYQ475" s="627"/>
      <c r="TYR475" s="627"/>
      <c r="TYS475" s="627"/>
      <c r="TYT475" s="627"/>
      <c r="TYU475" s="627"/>
      <c r="TYV475" s="627"/>
      <c r="TYW475" s="627"/>
      <c r="TYX475" s="627"/>
      <c r="TYY475" s="627"/>
      <c r="TYZ475" s="627"/>
      <c r="TZA475" s="627"/>
      <c r="TZB475" s="627"/>
      <c r="TZC475" s="627"/>
      <c r="TZD475" s="627"/>
      <c r="TZE475" s="627"/>
      <c r="TZF475" s="627"/>
      <c r="TZG475" s="627"/>
      <c r="TZH475" s="627"/>
      <c r="TZI475" s="627"/>
      <c r="TZJ475" s="627"/>
      <c r="TZK475" s="627"/>
      <c r="TZL475" s="627"/>
      <c r="TZM475" s="627"/>
      <c r="TZN475" s="627"/>
      <c r="TZO475" s="627"/>
      <c r="TZP475" s="627"/>
      <c r="TZQ475" s="627"/>
      <c r="TZR475" s="627"/>
      <c r="TZS475" s="627"/>
      <c r="TZT475" s="627"/>
      <c r="TZU475" s="627"/>
      <c r="TZV475" s="627"/>
      <c r="TZW475" s="627"/>
      <c r="TZX475" s="627"/>
      <c r="TZY475" s="627"/>
      <c r="TZZ475" s="627"/>
      <c r="UAA475" s="627"/>
      <c r="UAB475" s="627"/>
      <c r="UAC475" s="627"/>
      <c r="UAD475" s="627"/>
      <c r="UAE475" s="627"/>
      <c r="UAF475" s="627"/>
      <c r="UAG475" s="627"/>
      <c r="UAH475" s="627"/>
      <c r="UAI475" s="627"/>
      <c r="UAJ475" s="627"/>
      <c r="UAK475" s="627"/>
      <c r="UAL475" s="627"/>
      <c r="UAM475" s="627"/>
      <c r="UAN475" s="627"/>
      <c r="UAO475" s="627"/>
      <c r="UAP475" s="627"/>
      <c r="UAQ475" s="627"/>
      <c r="UAR475" s="627"/>
      <c r="UAS475" s="627"/>
      <c r="UAT475" s="627"/>
      <c r="UAU475" s="627"/>
      <c r="UAV475" s="627"/>
      <c r="UAW475" s="627"/>
      <c r="UAX475" s="627"/>
      <c r="UAY475" s="627"/>
      <c r="UAZ475" s="627"/>
      <c r="UBA475" s="627"/>
      <c r="UBB475" s="627"/>
      <c r="UBC475" s="627"/>
      <c r="UBD475" s="627"/>
      <c r="UBE475" s="627"/>
      <c r="UBF475" s="627"/>
      <c r="UBG475" s="627"/>
      <c r="UBH475" s="627"/>
      <c r="UBI475" s="627"/>
      <c r="UBJ475" s="627"/>
      <c r="UBK475" s="627"/>
      <c r="UBL475" s="627"/>
      <c r="UBM475" s="627"/>
      <c r="UBN475" s="627"/>
      <c r="UBO475" s="627"/>
      <c r="UBP475" s="627"/>
      <c r="UBQ475" s="627"/>
      <c r="UBR475" s="627"/>
      <c r="UBS475" s="627"/>
      <c r="UBT475" s="627"/>
      <c r="UBU475" s="627"/>
      <c r="UBV475" s="627"/>
      <c r="UBW475" s="627"/>
      <c r="UBX475" s="627"/>
      <c r="UBY475" s="627"/>
      <c r="UBZ475" s="627"/>
      <c r="UCA475" s="627"/>
      <c r="UCB475" s="627"/>
      <c r="UCC475" s="627"/>
      <c r="UCD475" s="627"/>
      <c r="UCE475" s="627"/>
      <c r="UCF475" s="627"/>
      <c r="UCG475" s="627"/>
      <c r="UCH475" s="627"/>
      <c r="UCI475" s="627"/>
      <c r="UCJ475" s="627"/>
      <c r="UCK475" s="627"/>
      <c r="UCL475" s="627"/>
      <c r="UCM475" s="627"/>
      <c r="UCN475" s="627"/>
      <c r="UCO475" s="627"/>
      <c r="UCP475" s="627"/>
      <c r="UCQ475" s="627"/>
      <c r="UCR475" s="627"/>
      <c r="UCS475" s="627"/>
      <c r="UCT475" s="627"/>
      <c r="UCU475" s="627"/>
      <c r="UCV475" s="627"/>
      <c r="UCW475" s="627"/>
      <c r="UCX475" s="627"/>
      <c r="UCY475" s="627"/>
      <c r="UCZ475" s="627"/>
      <c r="UDA475" s="627"/>
      <c r="UDB475" s="627"/>
      <c r="UDC475" s="627"/>
      <c r="UDD475" s="627"/>
      <c r="UDE475" s="627"/>
      <c r="UDF475" s="627"/>
      <c r="UDG475" s="627"/>
      <c r="UDH475" s="627"/>
      <c r="UDI475" s="627"/>
      <c r="UDJ475" s="627"/>
      <c r="UDK475" s="627"/>
      <c r="UDL475" s="627"/>
      <c r="UDM475" s="627"/>
      <c r="UDN475" s="627"/>
      <c r="UDO475" s="627"/>
      <c r="UDP475" s="627"/>
      <c r="UDQ475" s="627"/>
      <c r="UDR475" s="627"/>
      <c r="UDS475" s="627"/>
      <c r="UDT475" s="627"/>
      <c r="UDU475" s="627"/>
      <c r="UDV475" s="627"/>
      <c r="UDW475" s="627"/>
      <c r="UDX475" s="627"/>
      <c r="UDY475" s="627"/>
      <c r="UDZ475" s="627"/>
      <c r="UEA475" s="627"/>
      <c r="UEB475" s="627"/>
      <c r="UEC475" s="627"/>
      <c r="UED475" s="627"/>
      <c r="UEE475" s="627"/>
      <c r="UEF475" s="627"/>
      <c r="UEG475" s="627"/>
      <c r="UEH475" s="627"/>
      <c r="UEI475" s="627"/>
      <c r="UEJ475" s="627"/>
      <c r="UEK475" s="627"/>
      <c r="UEL475" s="627"/>
      <c r="UEM475" s="627"/>
      <c r="UEN475" s="627"/>
      <c r="UEO475" s="627"/>
      <c r="UEP475" s="627"/>
      <c r="UEQ475" s="627"/>
      <c r="UER475" s="627"/>
      <c r="UES475" s="627"/>
      <c r="UET475" s="627"/>
      <c r="UEU475" s="627"/>
      <c r="UEV475" s="627"/>
      <c r="UEW475" s="627"/>
      <c r="UEX475" s="627"/>
      <c r="UEY475" s="627"/>
      <c r="UEZ475" s="627"/>
      <c r="UFA475" s="627"/>
      <c r="UFB475" s="627"/>
      <c r="UFC475" s="627"/>
      <c r="UFD475" s="627"/>
      <c r="UFE475" s="627"/>
      <c r="UFF475" s="627"/>
      <c r="UFG475" s="627"/>
      <c r="UFH475" s="627"/>
      <c r="UFI475" s="627"/>
      <c r="UFJ475" s="627"/>
      <c r="UFK475" s="627"/>
      <c r="UFL475" s="627"/>
      <c r="UFM475" s="627"/>
      <c r="UFN475" s="627"/>
      <c r="UFO475" s="627"/>
      <c r="UFP475" s="627"/>
      <c r="UFQ475" s="627"/>
      <c r="UFR475" s="627"/>
      <c r="UFS475" s="627"/>
      <c r="UFT475" s="627"/>
      <c r="UFU475" s="627"/>
      <c r="UFV475" s="627"/>
      <c r="UFW475" s="627"/>
      <c r="UFX475" s="627"/>
      <c r="UFY475" s="627"/>
      <c r="UFZ475" s="627"/>
      <c r="UGA475" s="627"/>
      <c r="UGB475" s="627"/>
      <c r="UGC475" s="627"/>
      <c r="UGD475" s="627"/>
      <c r="UGE475" s="627"/>
      <c r="UGF475" s="627"/>
      <c r="UGG475" s="627"/>
      <c r="UGH475" s="627"/>
      <c r="UGI475" s="627"/>
      <c r="UGJ475" s="627"/>
      <c r="UGK475" s="627"/>
      <c r="UGL475" s="627"/>
      <c r="UGM475" s="627"/>
      <c r="UGN475" s="627"/>
      <c r="UGO475" s="627"/>
      <c r="UGP475" s="627"/>
      <c r="UGQ475" s="627"/>
      <c r="UGR475" s="627"/>
      <c r="UGS475" s="627"/>
      <c r="UGT475" s="627"/>
      <c r="UGU475" s="627"/>
      <c r="UGV475" s="627"/>
      <c r="UGW475" s="627"/>
      <c r="UGX475" s="627"/>
      <c r="UGY475" s="627"/>
      <c r="UGZ475" s="627"/>
      <c r="UHA475" s="627"/>
      <c r="UHB475" s="627"/>
      <c r="UHC475" s="627"/>
      <c r="UHD475" s="627"/>
      <c r="UHE475" s="627"/>
      <c r="UHF475" s="627"/>
      <c r="UHG475" s="627"/>
      <c r="UHH475" s="627"/>
      <c r="UHI475" s="627"/>
      <c r="UHJ475" s="627"/>
      <c r="UHK475" s="627"/>
      <c r="UHL475" s="627"/>
      <c r="UHM475" s="627"/>
      <c r="UHN475" s="627"/>
      <c r="UHO475" s="627"/>
      <c r="UHP475" s="627"/>
      <c r="UHQ475" s="627"/>
      <c r="UHR475" s="627"/>
      <c r="UHS475" s="627"/>
      <c r="UHT475" s="627"/>
      <c r="UHU475" s="627"/>
      <c r="UHV475" s="627"/>
      <c r="UHW475" s="627"/>
      <c r="UHX475" s="627"/>
      <c r="UHY475" s="627"/>
      <c r="UHZ475" s="627"/>
      <c r="UIA475" s="627"/>
      <c r="UIB475" s="627"/>
      <c r="UIC475" s="627"/>
      <c r="UID475" s="627"/>
      <c r="UIE475" s="627"/>
      <c r="UIF475" s="627"/>
      <c r="UIG475" s="627"/>
      <c r="UIH475" s="627"/>
      <c r="UII475" s="627"/>
      <c r="UIJ475" s="627"/>
      <c r="UIK475" s="627"/>
      <c r="UIL475" s="627"/>
      <c r="UIM475" s="627"/>
      <c r="UIN475" s="627"/>
      <c r="UIO475" s="627"/>
      <c r="UIP475" s="627"/>
      <c r="UIQ475" s="627"/>
      <c r="UIR475" s="627"/>
      <c r="UIS475" s="627"/>
      <c r="UIT475" s="627"/>
      <c r="UIU475" s="627"/>
      <c r="UIV475" s="627"/>
      <c r="UIW475" s="627"/>
      <c r="UIX475" s="627"/>
      <c r="UIY475" s="627"/>
      <c r="UIZ475" s="627"/>
      <c r="UJA475" s="627"/>
      <c r="UJB475" s="627"/>
      <c r="UJC475" s="627"/>
      <c r="UJD475" s="627"/>
      <c r="UJE475" s="627"/>
      <c r="UJF475" s="627"/>
      <c r="UJG475" s="627"/>
      <c r="UJH475" s="627"/>
      <c r="UJI475" s="627"/>
      <c r="UJJ475" s="627"/>
      <c r="UJK475" s="627"/>
      <c r="UJL475" s="627"/>
      <c r="UJM475" s="627"/>
      <c r="UJN475" s="627"/>
      <c r="UJO475" s="627"/>
      <c r="UJP475" s="627"/>
      <c r="UJQ475" s="627"/>
      <c r="UJR475" s="627"/>
      <c r="UJS475" s="627"/>
      <c r="UJT475" s="627"/>
      <c r="UJU475" s="627"/>
      <c r="UJV475" s="627"/>
      <c r="UJW475" s="627"/>
      <c r="UJX475" s="627"/>
      <c r="UJY475" s="627"/>
      <c r="UJZ475" s="627"/>
      <c r="UKA475" s="627"/>
      <c r="UKB475" s="627"/>
      <c r="UKC475" s="627"/>
      <c r="UKD475" s="627"/>
      <c r="UKE475" s="627"/>
      <c r="UKF475" s="627"/>
      <c r="UKG475" s="627"/>
      <c r="UKH475" s="627"/>
      <c r="UKI475" s="627"/>
      <c r="UKJ475" s="627"/>
      <c r="UKK475" s="627"/>
      <c r="UKL475" s="627"/>
      <c r="UKM475" s="627"/>
      <c r="UKN475" s="627"/>
      <c r="UKO475" s="627"/>
      <c r="UKP475" s="627"/>
      <c r="UKQ475" s="627"/>
      <c r="UKR475" s="627"/>
      <c r="UKS475" s="627"/>
      <c r="UKT475" s="627"/>
      <c r="UKU475" s="627"/>
      <c r="UKV475" s="627"/>
      <c r="UKW475" s="627"/>
      <c r="UKX475" s="627"/>
      <c r="UKY475" s="627"/>
      <c r="UKZ475" s="627"/>
      <c r="ULA475" s="627"/>
      <c r="ULB475" s="627"/>
      <c r="ULC475" s="627"/>
      <c r="ULD475" s="627"/>
      <c r="ULE475" s="627"/>
      <c r="ULF475" s="627"/>
      <c r="ULG475" s="627"/>
      <c r="ULH475" s="627"/>
      <c r="ULI475" s="627"/>
      <c r="ULJ475" s="627"/>
      <c r="ULK475" s="627"/>
      <c r="ULL475" s="627"/>
      <c r="ULM475" s="627"/>
      <c r="ULN475" s="627"/>
      <c r="ULO475" s="627"/>
      <c r="ULP475" s="627"/>
      <c r="ULQ475" s="627"/>
      <c r="ULR475" s="627"/>
      <c r="ULS475" s="627"/>
      <c r="ULT475" s="627"/>
      <c r="ULU475" s="627"/>
      <c r="ULV475" s="627"/>
      <c r="ULW475" s="627"/>
      <c r="ULX475" s="627"/>
      <c r="ULY475" s="627"/>
      <c r="ULZ475" s="627"/>
      <c r="UMA475" s="627"/>
      <c r="UMB475" s="627"/>
      <c r="UMC475" s="627"/>
      <c r="UMD475" s="627"/>
      <c r="UME475" s="627"/>
      <c r="UMF475" s="627"/>
      <c r="UMG475" s="627"/>
      <c r="UMH475" s="627"/>
      <c r="UMI475" s="627"/>
      <c r="UMJ475" s="627"/>
      <c r="UMK475" s="627"/>
      <c r="UML475" s="627"/>
      <c r="UMM475" s="627"/>
      <c r="UMN475" s="627"/>
      <c r="UMO475" s="627"/>
      <c r="UMP475" s="627"/>
      <c r="UMQ475" s="627"/>
      <c r="UMR475" s="627"/>
      <c r="UMS475" s="627"/>
      <c r="UMT475" s="627"/>
      <c r="UMU475" s="627"/>
      <c r="UMV475" s="627"/>
      <c r="UMW475" s="627"/>
      <c r="UMX475" s="627"/>
      <c r="UMY475" s="627"/>
      <c r="UMZ475" s="627"/>
      <c r="UNA475" s="627"/>
      <c r="UNB475" s="627"/>
      <c r="UNC475" s="627"/>
      <c r="UND475" s="627"/>
      <c r="UNE475" s="627"/>
      <c r="UNF475" s="627"/>
      <c r="UNG475" s="627"/>
      <c r="UNH475" s="627"/>
      <c r="UNI475" s="627"/>
      <c r="UNJ475" s="627"/>
      <c r="UNK475" s="627"/>
      <c r="UNL475" s="627"/>
      <c r="UNM475" s="627"/>
      <c r="UNN475" s="627"/>
      <c r="UNO475" s="627"/>
      <c r="UNP475" s="627"/>
      <c r="UNQ475" s="627"/>
      <c r="UNR475" s="627"/>
      <c r="UNS475" s="627"/>
      <c r="UNT475" s="627"/>
      <c r="UNU475" s="627"/>
      <c r="UNV475" s="627"/>
      <c r="UNW475" s="627"/>
      <c r="UNX475" s="627"/>
      <c r="UNY475" s="627"/>
      <c r="UNZ475" s="627"/>
      <c r="UOA475" s="627"/>
      <c r="UOB475" s="627"/>
      <c r="UOC475" s="627"/>
      <c r="UOD475" s="627"/>
      <c r="UOE475" s="627"/>
      <c r="UOF475" s="627"/>
      <c r="UOG475" s="627"/>
      <c r="UOH475" s="627"/>
      <c r="UOI475" s="627"/>
      <c r="UOJ475" s="627"/>
      <c r="UOK475" s="627"/>
      <c r="UOL475" s="627"/>
      <c r="UOM475" s="627"/>
      <c r="UON475" s="627"/>
      <c r="UOO475" s="627"/>
      <c r="UOP475" s="627"/>
      <c r="UOQ475" s="627"/>
      <c r="UOR475" s="627"/>
      <c r="UOS475" s="627"/>
      <c r="UOT475" s="627"/>
      <c r="UOU475" s="627"/>
      <c r="UOV475" s="627"/>
      <c r="UOW475" s="627"/>
      <c r="UOX475" s="627"/>
      <c r="UOY475" s="627"/>
      <c r="UOZ475" s="627"/>
      <c r="UPA475" s="627"/>
      <c r="UPB475" s="627"/>
      <c r="UPC475" s="627"/>
      <c r="UPD475" s="627"/>
      <c r="UPE475" s="627"/>
      <c r="UPF475" s="627"/>
      <c r="UPG475" s="627"/>
      <c r="UPH475" s="627"/>
      <c r="UPI475" s="627"/>
      <c r="UPJ475" s="627"/>
      <c r="UPK475" s="627"/>
      <c r="UPL475" s="627"/>
      <c r="UPM475" s="627"/>
      <c r="UPN475" s="627"/>
      <c r="UPO475" s="627"/>
      <c r="UPP475" s="627"/>
      <c r="UPQ475" s="627"/>
      <c r="UPR475" s="627"/>
      <c r="UPS475" s="627"/>
      <c r="UPT475" s="627"/>
      <c r="UPU475" s="627"/>
      <c r="UPV475" s="627"/>
      <c r="UPW475" s="627"/>
      <c r="UPX475" s="627"/>
      <c r="UPY475" s="627"/>
      <c r="UPZ475" s="627"/>
      <c r="UQA475" s="627"/>
      <c r="UQB475" s="627"/>
      <c r="UQC475" s="627"/>
      <c r="UQD475" s="627"/>
      <c r="UQE475" s="627"/>
      <c r="UQF475" s="627"/>
      <c r="UQG475" s="627"/>
      <c r="UQH475" s="627"/>
      <c r="UQI475" s="627"/>
      <c r="UQJ475" s="627"/>
      <c r="UQK475" s="627"/>
      <c r="UQL475" s="627"/>
      <c r="UQM475" s="627"/>
      <c r="UQN475" s="627"/>
      <c r="UQO475" s="627"/>
      <c r="UQP475" s="627"/>
      <c r="UQQ475" s="627"/>
      <c r="UQR475" s="627"/>
      <c r="UQS475" s="627"/>
      <c r="UQT475" s="627"/>
      <c r="UQU475" s="627"/>
      <c r="UQV475" s="627"/>
      <c r="UQW475" s="627"/>
      <c r="UQX475" s="627"/>
      <c r="UQY475" s="627"/>
      <c r="UQZ475" s="627"/>
      <c r="URA475" s="627"/>
      <c r="URB475" s="627"/>
      <c r="URC475" s="627"/>
      <c r="URD475" s="627"/>
      <c r="URE475" s="627"/>
      <c r="URF475" s="627"/>
      <c r="URG475" s="627"/>
      <c r="URH475" s="627"/>
      <c r="URI475" s="627"/>
      <c r="URJ475" s="627"/>
      <c r="URK475" s="627"/>
      <c r="URL475" s="627"/>
      <c r="URM475" s="627"/>
      <c r="URN475" s="627"/>
      <c r="URO475" s="627"/>
      <c r="URP475" s="627"/>
      <c r="URQ475" s="627"/>
      <c r="URR475" s="627"/>
      <c r="URS475" s="627"/>
      <c r="URT475" s="627"/>
      <c r="URU475" s="627"/>
      <c r="URV475" s="627"/>
      <c r="URW475" s="627"/>
      <c r="URX475" s="627"/>
      <c r="URY475" s="627"/>
      <c r="URZ475" s="627"/>
      <c r="USA475" s="627"/>
      <c r="USB475" s="627"/>
      <c r="USC475" s="627"/>
      <c r="USD475" s="627"/>
      <c r="USE475" s="627"/>
      <c r="USF475" s="627"/>
      <c r="USG475" s="627"/>
      <c r="USH475" s="627"/>
      <c r="USI475" s="627"/>
      <c r="USJ475" s="627"/>
      <c r="USK475" s="627"/>
      <c r="USL475" s="627"/>
      <c r="USM475" s="627"/>
      <c r="USN475" s="627"/>
      <c r="USO475" s="627"/>
      <c r="USP475" s="627"/>
      <c r="USQ475" s="627"/>
      <c r="USR475" s="627"/>
      <c r="USS475" s="627"/>
      <c r="UST475" s="627"/>
      <c r="USU475" s="627"/>
      <c r="USV475" s="627"/>
      <c r="USW475" s="627"/>
      <c r="USX475" s="627"/>
      <c r="USY475" s="627"/>
      <c r="USZ475" s="627"/>
      <c r="UTA475" s="627"/>
      <c r="UTB475" s="627"/>
      <c r="UTC475" s="627"/>
      <c r="UTD475" s="627"/>
      <c r="UTE475" s="627"/>
      <c r="UTF475" s="627"/>
      <c r="UTG475" s="627"/>
      <c r="UTH475" s="627"/>
      <c r="UTI475" s="627"/>
      <c r="UTJ475" s="627"/>
      <c r="UTK475" s="627"/>
      <c r="UTL475" s="627"/>
      <c r="UTM475" s="627"/>
      <c r="UTN475" s="627"/>
      <c r="UTO475" s="627"/>
      <c r="UTP475" s="627"/>
      <c r="UTQ475" s="627"/>
      <c r="UTR475" s="627"/>
      <c r="UTS475" s="627"/>
      <c r="UTT475" s="627"/>
      <c r="UTU475" s="627"/>
      <c r="UTV475" s="627"/>
      <c r="UTW475" s="627"/>
      <c r="UTX475" s="627"/>
      <c r="UTY475" s="627"/>
      <c r="UTZ475" s="627"/>
      <c r="UUA475" s="627"/>
      <c r="UUB475" s="627"/>
      <c r="UUC475" s="627"/>
      <c r="UUD475" s="627"/>
      <c r="UUE475" s="627"/>
      <c r="UUF475" s="627"/>
      <c r="UUG475" s="627"/>
      <c r="UUH475" s="627"/>
      <c r="UUI475" s="627"/>
      <c r="UUJ475" s="627"/>
      <c r="UUK475" s="627"/>
      <c r="UUL475" s="627"/>
      <c r="UUM475" s="627"/>
      <c r="UUN475" s="627"/>
      <c r="UUO475" s="627"/>
      <c r="UUP475" s="627"/>
      <c r="UUQ475" s="627"/>
      <c r="UUR475" s="627"/>
      <c r="UUS475" s="627"/>
      <c r="UUT475" s="627"/>
      <c r="UUU475" s="627"/>
      <c r="UUV475" s="627"/>
      <c r="UUW475" s="627"/>
      <c r="UUX475" s="627"/>
      <c r="UUY475" s="627"/>
      <c r="UUZ475" s="627"/>
      <c r="UVA475" s="627"/>
      <c r="UVB475" s="627"/>
      <c r="UVC475" s="627"/>
      <c r="UVD475" s="627"/>
      <c r="UVE475" s="627"/>
      <c r="UVF475" s="627"/>
      <c r="UVG475" s="627"/>
      <c r="UVH475" s="627"/>
      <c r="UVI475" s="627"/>
      <c r="UVJ475" s="627"/>
      <c r="UVK475" s="627"/>
      <c r="UVL475" s="627"/>
      <c r="UVM475" s="627"/>
      <c r="UVN475" s="627"/>
      <c r="UVO475" s="627"/>
      <c r="UVP475" s="627"/>
      <c r="UVQ475" s="627"/>
      <c r="UVR475" s="627"/>
      <c r="UVS475" s="627"/>
      <c r="UVT475" s="627"/>
      <c r="UVU475" s="627"/>
      <c r="UVV475" s="627"/>
      <c r="UVW475" s="627"/>
      <c r="UVX475" s="627"/>
      <c r="UVY475" s="627"/>
      <c r="UVZ475" s="627"/>
      <c r="UWA475" s="627"/>
      <c r="UWB475" s="627"/>
      <c r="UWC475" s="627"/>
      <c r="UWD475" s="627"/>
      <c r="UWE475" s="627"/>
      <c r="UWF475" s="627"/>
      <c r="UWG475" s="627"/>
      <c r="UWH475" s="627"/>
      <c r="UWI475" s="627"/>
      <c r="UWJ475" s="627"/>
      <c r="UWK475" s="627"/>
      <c r="UWL475" s="627"/>
      <c r="UWM475" s="627"/>
      <c r="UWN475" s="627"/>
      <c r="UWO475" s="627"/>
      <c r="UWP475" s="627"/>
      <c r="UWQ475" s="627"/>
      <c r="UWR475" s="627"/>
      <c r="UWS475" s="627"/>
      <c r="UWT475" s="627"/>
      <c r="UWU475" s="627"/>
      <c r="UWV475" s="627"/>
      <c r="UWW475" s="627"/>
      <c r="UWX475" s="627"/>
      <c r="UWY475" s="627"/>
      <c r="UWZ475" s="627"/>
      <c r="UXA475" s="627"/>
      <c r="UXB475" s="627"/>
      <c r="UXC475" s="627"/>
      <c r="UXD475" s="627"/>
      <c r="UXE475" s="627"/>
      <c r="UXF475" s="627"/>
      <c r="UXG475" s="627"/>
      <c r="UXH475" s="627"/>
      <c r="UXI475" s="627"/>
      <c r="UXJ475" s="627"/>
      <c r="UXK475" s="627"/>
      <c r="UXL475" s="627"/>
      <c r="UXM475" s="627"/>
      <c r="UXN475" s="627"/>
      <c r="UXO475" s="627"/>
      <c r="UXP475" s="627"/>
      <c r="UXQ475" s="627"/>
      <c r="UXR475" s="627"/>
      <c r="UXS475" s="627"/>
      <c r="UXT475" s="627"/>
      <c r="UXU475" s="627"/>
      <c r="UXV475" s="627"/>
      <c r="UXW475" s="627"/>
      <c r="UXX475" s="627"/>
      <c r="UXY475" s="627"/>
      <c r="UXZ475" s="627"/>
      <c r="UYA475" s="627"/>
      <c r="UYB475" s="627"/>
      <c r="UYC475" s="627"/>
      <c r="UYD475" s="627"/>
      <c r="UYE475" s="627"/>
      <c r="UYF475" s="627"/>
      <c r="UYG475" s="627"/>
      <c r="UYH475" s="627"/>
      <c r="UYI475" s="627"/>
      <c r="UYJ475" s="627"/>
      <c r="UYK475" s="627"/>
      <c r="UYL475" s="627"/>
      <c r="UYM475" s="627"/>
      <c r="UYN475" s="627"/>
      <c r="UYO475" s="627"/>
      <c r="UYP475" s="627"/>
      <c r="UYQ475" s="627"/>
      <c r="UYR475" s="627"/>
      <c r="UYS475" s="627"/>
      <c r="UYT475" s="627"/>
      <c r="UYU475" s="627"/>
      <c r="UYV475" s="627"/>
      <c r="UYW475" s="627"/>
      <c r="UYX475" s="627"/>
      <c r="UYY475" s="627"/>
      <c r="UYZ475" s="627"/>
      <c r="UZA475" s="627"/>
      <c r="UZB475" s="627"/>
      <c r="UZC475" s="627"/>
      <c r="UZD475" s="627"/>
      <c r="UZE475" s="627"/>
      <c r="UZF475" s="627"/>
      <c r="UZG475" s="627"/>
      <c r="UZH475" s="627"/>
      <c r="UZI475" s="627"/>
      <c r="UZJ475" s="627"/>
      <c r="UZK475" s="627"/>
      <c r="UZL475" s="627"/>
      <c r="UZM475" s="627"/>
      <c r="UZN475" s="627"/>
      <c r="UZO475" s="627"/>
      <c r="UZP475" s="627"/>
      <c r="UZQ475" s="627"/>
      <c r="UZR475" s="627"/>
      <c r="UZS475" s="627"/>
      <c r="UZT475" s="627"/>
      <c r="UZU475" s="627"/>
      <c r="UZV475" s="627"/>
      <c r="UZW475" s="627"/>
      <c r="UZX475" s="627"/>
      <c r="UZY475" s="627"/>
      <c r="UZZ475" s="627"/>
      <c r="VAA475" s="627"/>
      <c r="VAB475" s="627"/>
      <c r="VAC475" s="627"/>
      <c r="VAD475" s="627"/>
      <c r="VAE475" s="627"/>
      <c r="VAF475" s="627"/>
      <c r="VAG475" s="627"/>
      <c r="VAH475" s="627"/>
      <c r="VAI475" s="627"/>
      <c r="VAJ475" s="627"/>
      <c r="VAK475" s="627"/>
      <c r="VAL475" s="627"/>
      <c r="VAM475" s="627"/>
      <c r="VAN475" s="627"/>
      <c r="VAO475" s="627"/>
      <c r="VAP475" s="627"/>
      <c r="VAQ475" s="627"/>
      <c r="VAR475" s="627"/>
      <c r="VAS475" s="627"/>
      <c r="VAT475" s="627"/>
      <c r="VAU475" s="627"/>
      <c r="VAV475" s="627"/>
      <c r="VAW475" s="627"/>
      <c r="VAX475" s="627"/>
      <c r="VAY475" s="627"/>
      <c r="VAZ475" s="627"/>
      <c r="VBA475" s="627"/>
      <c r="VBB475" s="627"/>
      <c r="VBC475" s="627"/>
      <c r="VBD475" s="627"/>
      <c r="VBE475" s="627"/>
      <c r="VBF475" s="627"/>
      <c r="VBG475" s="627"/>
      <c r="VBH475" s="627"/>
      <c r="VBI475" s="627"/>
      <c r="VBJ475" s="627"/>
      <c r="VBK475" s="627"/>
      <c r="VBL475" s="627"/>
      <c r="VBM475" s="627"/>
      <c r="VBN475" s="627"/>
      <c r="VBO475" s="627"/>
      <c r="VBP475" s="627"/>
      <c r="VBQ475" s="627"/>
      <c r="VBR475" s="627"/>
      <c r="VBS475" s="627"/>
      <c r="VBT475" s="627"/>
      <c r="VBU475" s="627"/>
      <c r="VBV475" s="627"/>
      <c r="VBW475" s="627"/>
      <c r="VBX475" s="627"/>
      <c r="VBY475" s="627"/>
      <c r="VBZ475" s="627"/>
      <c r="VCA475" s="627"/>
      <c r="VCB475" s="627"/>
      <c r="VCC475" s="627"/>
      <c r="VCD475" s="627"/>
      <c r="VCE475" s="627"/>
      <c r="VCF475" s="627"/>
      <c r="VCG475" s="627"/>
      <c r="VCH475" s="627"/>
      <c r="VCI475" s="627"/>
      <c r="VCJ475" s="627"/>
      <c r="VCK475" s="627"/>
      <c r="VCL475" s="627"/>
      <c r="VCM475" s="627"/>
      <c r="VCN475" s="627"/>
      <c r="VCO475" s="627"/>
      <c r="VCP475" s="627"/>
      <c r="VCQ475" s="627"/>
      <c r="VCR475" s="627"/>
      <c r="VCS475" s="627"/>
      <c r="VCT475" s="627"/>
      <c r="VCU475" s="627"/>
      <c r="VCV475" s="627"/>
      <c r="VCW475" s="627"/>
      <c r="VCX475" s="627"/>
      <c r="VCY475" s="627"/>
      <c r="VCZ475" s="627"/>
      <c r="VDA475" s="627"/>
      <c r="VDB475" s="627"/>
      <c r="VDC475" s="627"/>
      <c r="VDD475" s="627"/>
      <c r="VDE475" s="627"/>
      <c r="VDF475" s="627"/>
      <c r="VDG475" s="627"/>
      <c r="VDH475" s="627"/>
      <c r="VDI475" s="627"/>
      <c r="VDJ475" s="627"/>
      <c r="VDK475" s="627"/>
      <c r="VDL475" s="627"/>
      <c r="VDM475" s="627"/>
      <c r="VDN475" s="627"/>
      <c r="VDO475" s="627"/>
      <c r="VDP475" s="627"/>
      <c r="VDQ475" s="627"/>
      <c r="VDR475" s="627"/>
      <c r="VDS475" s="627"/>
      <c r="VDT475" s="627"/>
      <c r="VDU475" s="627"/>
      <c r="VDV475" s="627"/>
      <c r="VDW475" s="627"/>
      <c r="VDX475" s="627"/>
      <c r="VDY475" s="627"/>
      <c r="VDZ475" s="627"/>
      <c r="VEA475" s="627"/>
      <c r="VEB475" s="627"/>
      <c r="VEC475" s="627"/>
      <c r="VED475" s="627"/>
      <c r="VEE475" s="627"/>
      <c r="VEF475" s="627"/>
      <c r="VEG475" s="627"/>
      <c r="VEH475" s="627"/>
      <c r="VEI475" s="627"/>
      <c r="VEJ475" s="627"/>
      <c r="VEK475" s="627"/>
      <c r="VEL475" s="627"/>
      <c r="VEM475" s="627"/>
      <c r="VEN475" s="627"/>
      <c r="VEO475" s="627"/>
      <c r="VEP475" s="627"/>
      <c r="VEQ475" s="627"/>
      <c r="VER475" s="627"/>
      <c r="VES475" s="627"/>
      <c r="VET475" s="627"/>
      <c r="VEU475" s="627"/>
      <c r="VEV475" s="627"/>
      <c r="VEW475" s="627"/>
      <c r="VEX475" s="627"/>
      <c r="VEY475" s="627"/>
      <c r="VEZ475" s="627"/>
      <c r="VFA475" s="627"/>
      <c r="VFB475" s="627"/>
      <c r="VFC475" s="627"/>
      <c r="VFD475" s="627"/>
      <c r="VFE475" s="627"/>
      <c r="VFF475" s="627"/>
      <c r="VFG475" s="627"/>
      <c r="VFH475" s="627"/>
      <c r="VFI475" s="627"/>
      <c r="VFJ475" s="627"/>
      <c r="VFK475" s="627"/>
      <c r="VFL475" s="627"/>
      <c r="VFM475" s="627"/>
      <c r="VFN475" s="627"/>
      <c r="VFO475" s="627"/>
      <c r="VFP475" s="627"/>
      <c r="VFQ475" s="627"/>
      <c r="VFR475" s="627"/>
      <c r="VFS475" s="627"/>
      <c r="VFT475" s="627"/>
      <c r="VFU475" s="627"/>
      <c r="VFV475" s="627"/>
      <c r="VFW475" s="627"/>
      <c r="VFX475" s="627"/>
      <c r="VFY475" s="627"/>
      <c r="VFZ475" s="627"/>
      <c r="VGA475" s="627"/>
      <c r="VGB475" s="627"/>
      <c r="VGC475" s="627"/>
      <c r="VGD475" s="627"/>
      <c r="VGE475" s="627"/>
      <c r="VGF475" s="627"/>
      <c r="VGG475" s="627"/>
      <c r="VGH475" s="627"/>
      <c r="VGI475" s="627"/>
      <c r="VGJ475" s="627"/>
      <c r="VGK475" s="627"/>
      <c r="VGL475" s="627"/>
      <c r="VGM475" s="627"/>
      <c r="VGN475" s="627"/>
      <c r="VGO475" s="627"/>
      <c r="VGP475" s="627"/>
      <c r="VGQ475" s="627"/>
      <c r="VGR475" s="627"/>
      <c r="VGS475" s="627"/>
      <c r="VGT475" s="627"/>
      <c r="VGU475" s="627"/>
      <c r="VGV475" s="627"/>
      <c r="VGW475" s="627"/>
      <c r="VGX475" s="627"/>
      <c r="VGY475" s="627"/>
      <c r="VGZ475" s="627"/>
      <c r="VHA475" s="627"/>
      <c r="VHB475" s="627"/>
      <c r="VHC475" s="627"/>
      <c r="VHD475" s="627"/>
      <c r="VHE475" s="627"/>
      <c r="VHF475" s="627"/>
      <c r="VHG475" s="627"/>
      <c r="VHH475" s="627"/>
      <c r="VHI475" s="627"/>
      <c r="VHJ475" s="627"/>
      <c r="VHK475" s="627"/>
      <c r="VHL475" s="627"/>
      <c r="VHM475" s="627"/>
      <c r="VHN475" s="627"/>
      <c r="VHO475" s="627"/>
      <c r="VHP475" s="627"/>
      <c r="VHQ475" s="627"/>
      <c r="VHR475" s="627"/>
      <c r="VHS475" s="627"/>
      <c r="VHT475" s="627"/>
      <c r="VHU475" s="627"/>
      <c r="VHV475" s="627"/>
      <c r="VHW475" s="627"/>
      <c r="VHX475" s="627"/>
      <c r="VHY475" s="627"/>
      <c r="VHZ475" s="627"/>
      <c r="VIA475" s="627"/>
      <c r="VIB475" s="627"/>
      <c r="VIC475" s="627"/>
      <c r="VID475" s="627"/>
      <c r="VIE475" s="627"/>
      <c r="VIF475" s="627"/>
      <c r="VIG475" s="627"/>
      <c r="VIH475" s="627"/>
      <c r="VII475" s="627"/>
      <c r="VIJ475" s="627"/>
      <c r="VIK475" s="627"/>
      <c r="VIL475" s="627"/>
      <c r="VIM475" s="627"/>
      <c r="VIN475" s="627"/>
      <c r="VIO475" s="627"/>
      <c r="VIP475" s="627"/>
      <c r="VIQ475" s="627"/>
      <c r="VIR475" s="627"/>
      <c r="VIS475" s="627"/>
      <c r="VIT475" s="627"/>
      <c r="VIU475" s="627"/>
      <c r="VIV475" s="627"/>
      <c r="VIW475" s="627"/>
      <c r="VIX475" s="627"/>
      <c r="VIY475" s="627"/>
      <c r="VIZ475" s="627"/>
      <c r="VJA475" s="627"/>
      <c r="VJB475" s="627"/>
      <c r="VJC475" s="627"/>
      <c r="VJD475" s="627"/>
      <c r="VJE475" s="627"/>
      <c r="VJF475" s="627"/>
      <c r="VJG475" s="627"/>
      <c r="VJH475" s="627"/>
      <c r="VJI475" s="627"/>
      <c r="VJJ475" s="627"/>
      <c r="VJK475" s="627"/>
      <c r="VJL475" s="627"/>
      <c r="VJM475" s="627"/>
      <c r="VJN475" s="627"/>
      <c r="VJO475" s="627"/>
      <c r="VJP475" s="627"/>
      <c r="VJQ475" s="627"/>
      <c r="VJR475" s="627"/>
      <c r="VJS475" s="627"/>
      <c r="VJT475" s="627"/>
      <c r="VJU475" s="627"/>
      <c r="VJV475" s="627"/>
      <c r="VJW475" s="627"/>
      <c r="VJX475" s="627"/>
      <c r="VJY475" s="627"/>
      <c r="VJZ475" s="627"/>
      <c r="VKA475" s="627"/>
      <c r="VKB475" s="627"/>
      <c r="VKC475" s="627"/>
      <c r="VKD475" s="627"/>
      <c r="VKE475" s="627"/>
      <c r="VKF475" s="627"/>
      <c r="VKG475" s="627"/>
      <c r="VKH475" s="627"/>
      <c r="VKI475" s="627"/>
      <c r="VKJ475" s="627"/>
      <c r="VKK475" s="627"/>
      <c r="VKL475" s="627"/>
      <c r="VKM475" s="627"/>
      <c r="VKN475" s="627"/>
      <c r="VKO475" s="627"/>
      <c r="VKP475" s="627"/>
      <c r="VKQ475" s="627"/>
      <c r="VKR475" s="627"/>
      <c r="VKS475" s="627"/>
      <c r="VKT475" s="627"/>
      <c r="VKU475" s="627"/>
      <c r="VKV475" s="627"/>
      <c r="VKW475" s="627"/>
      <c r="VKX475" s="627"/>
      <c r="VKY475" s="627"/>
      <c r="VKZ475" s="627"/>
      <c r="VLA475" s="627"/>
      <c r="VLB475" s="627"/>
      <c r="VLC475" s="627"/>
      <c r="VLD475" s="627"/>
      <c r="VLE475" s="627"/>
      <c r="VLF475" s="627"/>
      <c r="VLG475" s="627"/>
      <c r="VLH475" s="627"/>
      <c r="VLI475" s="627"/>
      <c r="VLJ475" s="627"/>
      <c r="VLK475" s="627"/>
      <c r="VLL475" s="627"/>
      <c r="VLM475" s="627"/>
      <c r="VLN475" s="627"/>
      <c r="VLO475" s="627"/>
      <c r="VLP475" s="627"/>
      <c r="VLQ475" s="627"/>
      <c r="VLR475" s="627"/>
      <c r="VLS475" s="627"/>
      <c r="VLT475" s="627"/>
      <c r="VLU475" s="627"/>
      <c r="VLV475" s="627"/>
      <c r="VLW475" s="627"/>
      <c r="VLX475" s="627"/>
      <c r="VLY475" s="627"/>
      <c r="VLZ475" s="627"/>
      <c r="VMA475" s="627"/>
      <c r="VMB475" s="627"/>
      <c r="VMC475" s="627"/>
      <c r="VMD475" s="627"/>
      <c r="VME475" s="627"/>
      <c r="VMF475" s="627"/>
      <c r="VMG475" s="627"/>
      <c r="VMH475" s="627"/>
      <c r="VMI475" s="627"/>
      <c r="VMJ475" s="627"/>
      <c r="VMK475" s="627"/>
      <c r="VML475" s="627"/>
      <c r="VMM475" s="627"/>
      <c r="VMN475" s="627"/>
      <c r="VMO475" s="627"/>
      <c r="VMP475" s="627"/>
      <c r="VMQ475" s="627"/>
      <c r="VMR475" s="627"/>
      <c r="VMS475" s="627"/>
      <c r="VMT475" s="627"/>
      <c r="VMU475" s="627"/>
      <c r="VMV475" s="627"/>
      <c r="VMW475" s="627"/>
      <c r="VMX475" s="627"/>
      <c r="VMY475" s="627"/>
      <c r="VMZ475" s="627"/>
      <c r="VNA475" s="627"/>
      <c r="VNB475" s="627"/>
      <c r="VNC475" s="627"/>
      <c r="VND475" s="627"/>
      <c r="VNE475" s="627"/>
      <c r="VNF475" s="627"/>
      <c r="VNG475" s="627"/>
      <c r="VNH475" s="627"/>
      <c r="VNI475" s="627"/>
      <c r="VNJ475" s="627"/>
      <c r="VNK475" s="627"/>
      <c r="VNL475" s="627"/>
      <c r="VNM475" s="627"/>
      <c r="VNN475" s="627"/>
      <c r="VNO475" s="627"/>
      <c r="VNP475" s="627"/>
      <c r="VNQ475" s="627"/>
      <c r="VNR475" s="627"/>
      <c r="VNS475" s="627"/>
      <c r="VNT475" s="627"/>
      <c r="VNU475" s="627"/>
      <c r="VNV475" s="627"/>
      <c r="VNW475" s="627"/>
      <c r="VNX475" s="627"/>
      <c r="VNY475" s="627"/>
      <c r="VNZ475" s="627"/>
      <c r="VOA475" s="627"/>
      <c r="VOB475" s="627"/>
      <c r="VOC475" s="627"/>
      <c r="VOD475" s="627"/>
      <c r="VOE475" s="627"/>
      <c r="VOF475" s="627"/>
      <c r="VOG475" s="627"/>
      <c r="VOH475" s="627"/>
      <c r="VOI475" s="627"/>
      <c r="VOJ475" s="627"/>
      <c r="VOK475" s="627"/>
      <c r="VOL475" s="627"/>
      <c r="VOM475" s="627"/>
      <c r="VON475" s="627"/>
      <c r="VOO475" s="627"/>
      <c r="VOP475" s="627"/>
      <c r="VOQ475" s="627"/>
      <c r="VOR475" s="627"/>
      <c r="VOS475" s="627"/>
      <c r="VOT475" s="627"/>
      <c r="VOU475" s="627"/>
      <c r="VOV475" s="627"/>
      <c r="VOW475" s="627"/>
      <c r="VOX475" s="627"/>
      <c r="VOY475" s="627"/>
      <c r="VOZ475" s="627"/>
      <c r="VPA475" s="627"/>
      <c r="VPB475" s="627"/>
      <c r="VPC475" s="627"/>
      <c r="VPD475" s="627"/>
      <c r="VPE475" s="627"/>
      <c r="VPF475" s="627"/>
      <c r="VPG475" s="627"/>
      <c r="VPH475" s="627"/>
      <c r="VPI475" s="627"/>
      <c r="VPJ475" s="627"/>
      <c r="VPK475" s="627"/>
      <c r="VPL475" s="627"/>
      <c r="VPM475" s="627"/>
      <c r="VPN475" s="627"/>
      <c r="VPO475" s="627"/>
      <c r="VPP475" s="627"/>
      <c r="VPQ475" s="627"/>
      <c r="VPR475" s="627"/>
      <c r="VPS475" s="627"/>
      <c r="VPT475" s="627"/>
      <c r="VPU475" s="627"/>
      <c r="VPV475" s="627"/>
      <c r="VPW475" s="627"/>
      <c r="VPX475" s="627"/>
      <c r="VPY475" s="627"/>
      <c r="VPZ475" s="627"/>
      <c r="VQA475" s="627"/>
      <c r="VQB475" s="627"/>
      <c r="VQC475" s="627"/>
      <c r="VQD475" s="627"/>
      <c r="VQE475" s="627"/>
      <c r="VQF475" s="627"/>
      <c r="VQG475" s="627"/>
      <c r="VQH475" s="627"/>
      <c r="VQI475" s="627"/>
      <c r="VQJ475" s="627"/>
      <c r="VQK475" s="627"/>
      <c r="VQL475" s="627"/>
      <c r="VQM475" s="627"/>
      <c r="VQN475" s="627"/>
      <c r="VQO475" s="627"/>
      <c r="VQP475" s="627"/>
      <c r="VQQ475" s="627"/>
      <c r="VQR475" s="627"/>
      <c r="VQS475" s="627"/>
      <c r="VQT475" s="627"/>
      <c r="VQU475" s="627"/>
      <c r="VQV475" s="627"/>
      <c r="VQW475" s="627"/>
      <c r="VQX475" s="627"/>
      <c r="VQY475" s="627"/>
      <c r="VQZ475" s="627"/>
      <c r="VRA475" s="627"/>
      <c r="VRB475" s="627"/>
      <c r="VRC475" s="627"/>
      <c r="VRD475" s="627"/>
      <c r="VRE475" s="627"/>
      <c r="VRF475" s="627"/>
      <c r="VRG475" s="627"/>
      <c r="VRH475" s="627"/>
      <c r="VRI475" s="627"/>
      <c r="VRJ475" s="627"/>
      <c r="VRK475" s="627"/>
      <c r="VRL475" s="627"/>
      <c r="VRM475" s="627"/>
      <c r="VRN475" s="627"/>
      <c r="VRO475" s="627"/>
      <c r="VRP475" s="627"/>
      <c r="VRQ475" s="627"/>
      <c r="VRR475" s="627"/>
      <c r="VRS475" s="627"/>
      <c r="VRT475" s="627"/>
      <c r="VRU475" s="627"/>
      <c r="VRV475" s="627"/>
      <c r="VRW475" s="627"/>
      <c r="VRX475" s="627"/>
      <c r="VRY475" s="627"/>
      <c r="VRZ475" s="627"/>
      <c r="VSA475" s="627"/>
      <c r="VSB475" s="627"/>
      <c r="VSC475" s="627"/>
      <c r="VSD475" s="627"/>
      <c r="VSE475" s="627"/>
      <c r="VSF475" s="627"/>
      <c r="VSG475" s="627"/>
      <c r="VSH475" s="627"/>
      <c r="VSI475" s="627"/>
      <c r="VSJ475" s="627"/>
      <c r="VSK475" s="627"/>
      <c r="VSL475" s="627"/>
      <c r="VSM475" s="627"/>
      <c r="VSN475" s="627"/>
      <c r="VSO475" s="627"/>
      <c r="VSP475" s="627"/>
      <c r="VSQ475" s="627"/>
      <c r="VSR475" s="627"/>
      <c r="VSS475" s="627"/>
      <c r="VST475" s="627"/>
      <c r="VSU475" s="627"/>
      <c r="VSV475" s="627"/>
      <c r="VSW475" s="627"/>
      <c r="VSX475" s="627"/>
      <c r="VSY475" s="627"/>
      <c r="VSZ475" s="627"/>
      <c r="VTA475" s="627"/>
      <c r="VTB475" s="627"/>
      <c r="VTC475" s="627"/>
      <c r="VTD475" s="627"/>
      <c r="VTE475" s="627"/>
      <c r="VTF475" s="627"/>
      <c r="VTG475" s="627"/>
      <c r="VTH475" s="627"/>
      <c r="VTI475" s="627"/>
      <c r="VTJ475" s="627"/>
      <c r="VTK475" s="627"/>
      <c r="VTL475" s="627"/>
      <c r="VTM475" s="627"/>
      <c r="VTN475" s="627"/>
      <c r="VTO475" s="627"/>
      <c r="VTP475" s="627"/>
      <c r="VTQ475" s="627"/>
      <c r="VTR475" s="627"/>
      <c r="VTS475" s="627"/>
      <c r="VTT475" s="627"/>
      <c r="VTU475" s="627"/>
      <c r="VTV475" s="627"/>
      <c r="VTW475" s="627"/>
      <c r="VTX475" s="627"/>
      <c r="VTY475" s="627"/>
      <c r="VTZ475" s="627"/>
      <c r="VUA475" s="627"/>
      <c r="VUB475" s="627"/>
      <c r="VUC475" s="627"/>
      <c r="VUD475" s="627"/>
      <c r="VUE475" s="627"/>
      <c r="VUF475" s="627"/>
      <c r="VUG475" s="627"/>
      <c r="VUH475" s="627"/>
      <c r="VUI475" s="627"/>
      <c r="VUJ475" s="627"/>
      <c r="VUK475" s="627"/>
      <c r="VUL475" s="627"/>
      <c r="VUM475" s="627"/>
      <c r="VUN475" s="627"/>
      <c r="VUO475" s="627"/>
      <c r="VUP475" s="627"/>
      <c r="VUQ475" s="627"/>
      <c r="VUR475" s="627"/>
      <c r="VUS475" s="627"/>
      <c r="VUT475" s="627"/>
      <c r="VUU475" s="627"/>
      <c r="VUV475" s="627"/>
      <c r="VUW475" s="627"/>
      <c r="VUX475" s="627"/>
      <c r="VUY475" s="627"/>
      <c r="VUZ475" s="627"/>
      <c r="VVA475" s="627"/>
      <c r="VVB475" s="627"/>
      <c r="VVC475" s="627"/>
      <c r="VVD475" s="627"/>
      <c r="VVE475" s="627"/>
      <c r="VVF475" s="627"/>
      <c r="VVG475" s="627"/>
      <c r="VVH475" s="627"/>
      <c r="VVI475" s="627"/>
      <c r="VVJ475" s="627"/>
      <c r="VVK475" s="627"/>
      <c r="VVL475" s="627"/>
      <c r="VVM475" s="627"/>
      <c r="VVN475" s="627"/>
      <c r="VVO475" s="627"/>
      <c r="VVP475" s="627"/>
      <c r="VVQ475" s="627"/>
      <c r="VVR475" s="627"/>
      <c r="VVS475" s="627"/>
      <c r="VVT475" s="627"/>
      <c r="VVU475" s="627"/>
      <c r="VVV475" s="627"/>
      <c r="VVW475" s="627"/>
      <c r="VVX475" s="627"/>
      <c r="VVY475" s="627"/>
      <c r="VVZ475" s="627"/>
      <c r="VWA475" s="627"/>
      <c r="VWB475" s="627"/>
      <c r="VWC475" s="627"/>
      <c r="VWD475" s="627"/>
      <c r="VWE475" s="627"/>
      <c r="VWF475" s="627"/>
      <c r="VWG475" s="627"/>
      <c r="VWH475" s="627"/>
      <c r="VWI475" s="627"/>
      <c r="VWJ475" s="627"/>
      <c r="VWK475" s="627"/>
      <c r="VWL475" s="627"/>
      <c r="VWM475" s="627"/>
      <c r="VWN475" s="627"/>
      <c r="VWO475" s="627"/>
      <c r="VWP475" s="627"/>
      <c r="VWQ475" s="627"/>
      <c r="VWR475" s="627"/>
      <c r="VWS475" s="627"/>
      <c r="VWT475" s="627"/>
      <c r="VWU475" s="627"/>
      <c r="VWV475" s="627"/>
      <c r="VWW475" s="627"/>
      <c r="VWX475" s="627"/>
      <c r="VWY475" s="627"/>
      <c r="VWZ475" s="627"/>
      <c r="VXA475" s="627"/>
      <c r="VXB475" s="627"/>
      <c r="VXC475" s="627"/>
      <c r="VXD475" s="627"/>
      <c r="VXE475" s="627"/>
      <c r="VXF475" s="627"/>
      <c r="VXG475" s="627"/>
      <c r="VXH475" s="627"/>
      <c r="VXI475" s="627"/>
      <c r="VXJ475" s="627"/>
      <c r="VXK475" s="627"/>
      <c r="VXL475" s="627"/>
      <c r="VXM475" s="627"/>
      <c r="VXN475" s="627"/>
      <c r="VXO475" s="627"/>
      <c r="VXP475" s="627"/>
      <c r="VXQ475" s="627"/>
      <c r="VXR475" s="627"/>
      <c r="VXS475" s="627"/>
      <c r="VXT475" s="627"/>
      <c r="VXU475" s="627"/>
      <c r="VXV475" s="627"/>
      <c r="VXW475" s="627"/>
      <c r="VXX475" s="627"/>
      <c r="VXY475" s="627"/>
      <c r="VXZ475" s="627"/>
      <c r="VYA475" s="627"/>
      <c r="VYB475" s="627"/>
      <c r="VYC475" s="627"/>
      <c r="VYD475" s="627"/>
      <c r="VYE475" s="627"/>
      <c r="VYF475" s="627"/>
      <c r="VYG475" s="627"/>
      <c r="VYH475" s="627"/>
      <c r="VYI475" s="627"/>
      <c r="VYJ475" s="627"/>
      <c r="VYK475" s="627"/>
      <c r="VYL475" s="627"/>
      <c r="VYM475" s="627"/>
      <c r="VYN475" s="627"/>
      <c r="VYO475" s="627"/>
      <c r="VYP475" s="627"/>
      <c r="VYQ475" s="627"/>
      <c r="VYR475" s="627"/>
      <c r="VYS475" s="627"/>
      <c r="VYT475" s="627"/>
      <c r="VYU475" s="627"/>
      <c r="VYV475" s="627"/>
      <c r="VYW475" s="627"/>
      <c r="VYX475" s="627"/>
      <c r="VYY475" s="627"/>
      <c r="VYZ475" s="627"/>
      <c r="VZA475" s="627"/>
      <c r="VZB475" s="627"/>
      <c r="VZC475" s="627"/>
      <c r="VZD475" s="627"/>
      <c r="VZE475" s="627"/>
      <c r="VZF475" s="627"/>
      <c r="VZG475" s="627"/>
      <c r="VZH475" s="627"/>
      <c r="VZI475" s="627"/>
      <c r="VZJ475" s="627"/>
      <c r="VZK475" s="627"/>
      <c r="VZL475" s="627"/>
      <c r="VZM475" s="627"/>
      <c r="VZN475" s="627"/>
      <c r="VZO475" s="627"/>
      <c r="VZP475" s="627"/>
      <c r="VZQ475" s="627"/>
      <c r="VZR475" s="627"/>
      <c r="VZS475" s="627"/>
      <c r="VZT475" s="627"/>
      <c r="VZU475" s="627"/>
      <c r="VZV475" s="627"/>
      <c r="VZW475" s="627"/>
      <c r="VZX475" s="627"/>
      <c r="VZY475" s="627"/>
      <c r="VZZ475" s="627"/>
      <c r="WAA475" s="627"/>
      <c r="WAB475" s="627"/>
      <c r="WAC475" s="627"/>
      <c r="WAD475" s="627"/>
      <c r="WAE475" s="627"/>
      <c r="WAF475" s="627"/>
      <c r="WAG475" s="627"/>
      <c r="WAH475" s="627"/>
      <c r="WAI475" s="627"/>
      <c r="WAJ475" s="627"/>
      <c r="WAK475" s="627"/>
      <c r="WAL475" s="627"/>
      <c r="WAM475" s="627"/>
      <c r="WAN475" s="627"/>
      <c r="WAO475" s="627"/>
      <c r="WAP475" s="627"/>
      <c r="WAQ475" s="627"/>
      <c r="WAR475" s="627"/>
      <c r="WAS475" s="627"/>
      <c r="WAT475" s="627"/>
      <c r="WAU475" s="627"/>
      <c r="WAV475" s="627"/>
      <c r="WAW475" s="627"/>
      <c r="WAX475" s="627"/>
      <c r="WAY475" s="627"/>
      <c r="WAZ475" s="627"/>
      <c r="WBA475" s="627"/>
      <c r="WBB475" s="627"/>
      <c r="WBC475" s="627"/>
      <c r="WBD475" s="627"/>
      <c r="WBE475" s="627"/>
      <c r="WBF475" s="627"/>
      <c r="WBG475" s="627"/>
      <c r="WBH475" s="627"/>
      <c r="WBI475" s="627"/>
      <c r="WBJ475" s="627"/>
      <c r="WBK475" s="627"/>
      <c r="WBL475" s="627"/>
      <c r="WBM475" s="627"/>
      <c r="WBN475" s="627"/>
      <c r="WBO475" s="627"/>
      <c r="WBP475" s="627"/>
      <c r="WBQ475" s="627"/>
      <c r="WBR475" s="627"/>
      <c r="WBS475" s="627"/>
      <c r="WBT475" s="627"/>
      <c r="WBU475" s="627"/>
      <c r="WBV475" s="627"/>
      <c r="WBW475" s="627"/>
      <c r="WBX475" s="627"/>
      <c r="WBY475" s="627"/>
      <c r="WBZ475" s="627"/>
      <c r="WCA475" s="627"/>
      <c r="WCB475" s="627"/>
      <c r="WCC475" s="627"/>
      <c r="WCD475" s="627"/>
      <c r="WCE475" s="627"/>
      <c r="WCF475" s="627"/>
      <c r="WCG475" s="627"/>
      <c r="WCH475" s="627"/>
      <c r="WCI475" s="627"/>
      <c r="WCJ475" s="627"/>
      <c r="WCK475" s="627"/>
      <c r="WCL475" s="627"/>
      <c r="WCM475" s="627"/>
      <c r="WCN475" s="627"/>
      <c r="WCO475" s="627"/>
      <c r="WCP475" s="627"/>
      <c r="WCQ475" s="627"/>
      <c r="WCR475" s="627"/>
      <c r="WCS475" s="627"/>
      <c r="WCT475" s="627"/>
      <c r="WCU475" s="627"/>
      <c r="WCV475" s="627"/>
      <c r="WCW475" s="627"/>
      <c r="WCX475" s="627"/>
      <c r="WCY475" s="627"/>
      <c r="WCZ475" s="627"/>
      <c r="WDA475" s="627"/>
      <c r="WDB475" s="627"/>
      <c r="WDC475" s="627"/>
      <c r="WDD475" s="627"/>
      <c r="WDE475" s="627"/>
      <c r="WDF475" s="627"/>
      <c r="WDG475" s="627"/>
      <c r="WDH475" s="627"/>
      <c r="WDI475" s="627"/>
      <c r="WDJ475" s="627"/>
      <c r="WDK475" s="627"/>
      <c r="WDL475" s="627"/>
      <c r="WDM475" s="627"/>
      <c r="WDN475" s="627"/>
      <c r="WDO475" s="627"/>
      <c r="WDP475" s="627"/>
      <c r="WDQ475" s="627"/>
      <c r="WDR475" s="627"/>
      <c r="WDS475" s="627"/>
      <c r="WDT475" s="627"/>
      <c r="WDU475" s="627"/>
      <c r="WDV475" s="627"/>
      <c r="WDW475" s="627"/>
      <c r="WDX475" s="627"/>
      <c r="WDY475" s="627"/>
      <c r="WDZ475" s="627"/>
      <c r="WEA475" s="627"/>
      <c r="WEB475" s="627"/>
      <c r="WEC475" s="627"/>
      <c r="WED475" s="627"/>
      <c r="WEE475" s="627"/>
      <c r="WEF475" s="627"/>
      <c r="WEG475" s="627"/>
      <c r="WEH475" s="627"/>
      <c r="WEI475" s="627"/>
      <c r="WEJ475" s="627"/>
      <c r="WEK475" s="627"/>
      <c r="WEL475" s="627"/>
      <c r="WEM475" s="627"/>
      <c r="WEN475" s="627"/>
      <c r="WEO475" s="627"/>
      <c r="WEP475" s="627"/>
      <c r="WEQ475" s="627"/>
      <c r="WER475" s="627"/>
      <c r="WES475" s="627"/>
      <c r="WET475" s="627"/>
      <c r="WEU475" s="627"/>
      <c r="WEV475" s="627"/>
      <c r="WEW475" s="627"/>
      <c r="WEX475" s="627"/>
      <c r="WEY475" s="627"/>
      <c r="WEZ475" s="627"/>
      <c r="WFA475" s="627"/>
      <c r="WFB475" s="627"/>
      <c r="WFC475" s="627"/>
      <c r="WFD475" s="627"/>
      <c r="WFE475" s="627"/>
      <c r="WFF475" s="627"/>
      <c r="WFG475" s="627"/>
      <c r="WFH475" s="627"/>
      <c r="WFI475" s="627"/>
      <c r="WFJ475" s="627"/>
      <c r="WFK475" s="627"/>
      <c r="WFL475" s="627"/>
      <c r="WFM475" s="627"/>
      <c r="WFN475" s="627"/>
      <c r="WFO475" s="627"/>
      <c r="WFP475" s="627"/>
      <c r="WFQ475" s="627"/>
      <c r="WFR475" s="627"/>
      <c r="WFS475" s="627"/>
      <c r="WFT475" s="627"/>
      <c r="WFU475" s="627"/>
      <c r="WFV475" s="627"/>
      <c r="WFW475" s="627"/>
      <c r="WFX475" s="627"/>
      <c r="WFY475" s="627"/>
      <c r="WFZ475" s="627"/>
      <c r="WGA475" s="627"/>
      <c r="WGB475" s="627"/>
      <c r="WGC475" s="627"/>
      <c r="WGD475" s="627"/>
      <c r="WGE475" s="627"/>
      <c r="WGF475" s="627"/>
      <c r="WGG475" s="627"/>
      <c r="WGH475" s="627"/>
      <c r="WGI475" s="627"/>
      <c r="WGJ475" s="627"/>
      <c r="WGK475" s="627"/>
      <c r="WGL475" s="627"/>
      <c r="WGM475" s="627"/>
      <c r="WGN475" s="627"/>
      <c r="WGO475" s="627"/>
      <c r="WGP475" s="627"/>
      <c r="WGQ475" s="627"/>
      <c r="WGR475" s="627"/>
      <c r="WGS475" s="627"/>
      <c r="WGT475" s="627"/>
      <c r="WGU475" s="627"/>
      <c r="WGV475" s="627"/>
      <c r="WGW475" s="627"/>
      <c r="WGX475" s="627"/>
      <c r="WGY475" s="627"/>
      <c r="WGZ475" s="627"/>
      <c r="WHA475" s="627"/>
      <c r="WHB475" s="627"/>
      <c r="WHC475" s="627"/>
      <c r="WHD475" s="627"/>
      <c r="WHE475" s="627"/>
      <c r="WHF475" s="627"/>
      <c r="WHG475" s="627"/>
      <c r="WHH475" s="627"/>
      <c r="WHI475" s="627"/>
      <c r="WHJ475" s="627"/>
      <c r="WHK475" s="627"/>
      <c r="WHL475" s="627"/>
      <c r="WHM475" s="627"/>
      <c r="WHN475" s="627"/>
      <c r="WHO475" s="627"/>
      <c r="WHP475" s="627"/>
      <c r="WHQ475" s="627"/>
      <c r="WHR475" s="627"/>
      <c r="WHS475" s="627"/>
      <c r="WHT475" s="627"/>
      <c r="WHU475" s="627"/>
      <c r="WHV475" s="627"/>
      <c r="WHW475" s="627"/>
      <c r="WHX475" s="627"/>
      <c r="WHY475" s="627"/>
      <c r="WHZ475" s="627"/>
      <c r="WIA475" s="627"/>
      <c r="WIB475" s="627"/>
      <c r="WIC475" s="627"/>
      <c r="WID475" s="627"/>
      <c r="WIE475" s="627"/>
      <c r="WIF475" s="627"/>
      <c r="WIG475" s="627"/>
      <c r="WIH475" s="627"/>
      <c r="WII475" s="627"/>
      <c r="WIJ475" s="627"/>
      <c r="WIK475" s="627"/>
      <c r="WIL475" s="627"/>
      <c r="WIM475" s="627"/>
      <c r="WIN475" s="627"/>
      <c r="WIO475" s="627"/>
      <c r="WIP475" s="627"/>
      <c r="WIQ475" s="627"/>
      <c r="WIR475" s="627"/>
      <c r="WIS475" s="627"/>
      <c r="WIT475" s="627"/>
      <c r="WIU475" s="627"/>
      <c r="WIV475" s="627"/>
      <c r="WIW475" s="627"/>
      <c r="WIX475" s="627"/>
      <c r="WIY475" s="627"/>
      <c r="WIZ475" s="627"/>
      <c r="WJA475" s="627"/>
      <c r="WJB475" s="627"/>
      <c r="WJC475" s="627"/>
      <c r="WJD475" s="627"/>
      <c r="WJE475" s="627"/>
      <c r="WJF475" s="627"/>
      <c r="WJG475" s="627"/>
      <c r="WJH475" s="627"/>
      <c r="WJI475" s="627"/>
      <c r="WJJ475" s="627"/>
      <c r="WJK475" s="627"/>
      <c r="WJL475" s="627"/>
      <c r="WJM475" s="627"/>
      <c r="WJN475" s="627"/>
      <c r="WJO475" s="627"/>
      <c r="WJP475" s="627"/>
      <c r="WJQ475" s="627"/>
      <c r="WJR475" s="627"/>
      <c r="WJS475" s="627"/>
      <c r="WJT475" s="627"/>
      <c r="WJU475" s="627"/>
      <c r="WJV475" s="627"/>
      <c r="WJW475" s="627"/>
      <c r="WJX475" s="627"/>
      <c r="WJY475" s="627"/>
      <c r="WJZ475" s="627"/>
      <c r="WKA475" s="627"/>
      <c r="WKB475" s="627"/>
      <c r="WKC475" s="627"/>
      <c r="WKD475" s="627"/>
      <c r="WKE475" s="627"/>
      <c r="WKF475" s="627"/>
      <c r="WKG475" s="627"/>
      <c r="WKH475" s="627"/>
      <c r="WKI475" s="627"/>
      <c r="WKJ475" s="627"/>
      <c r="WKK475" s="627"/>
      <c r="WKL475" s="627"/>
      <c r="WKM475" s="627"/>
      <c r="WKN475" s="627"/>
      <c r="WKO475" s="627"/>
      <c r="WKP475" s="627"/>
      <c r="WKQ475" s="627"/>
      <c r="WKR475" s="627"/>
      <c r="WKS475" s="627"/>
      <c r="WKT475" s="627"/>
      <c r="WKU475" s="627"/>
      <c r="WKV475" s="627"/>
      <c r="WKW475" s="627"/>
      <c r="WKX475" s="627"/>
      <c r="WKY475" s="627"/>
      <c r="WKZ475" s="627"/>
      <c r="WLA475" s="627"/>
      <c r="WLB475" s="627"/>
      <c r="WLC475" s="627"/>
      <c r="WLD475" s="627"/>
      <c r="WLE475" s="627"/>
      <c r="WLF475" s="627"/>
      <c r="WLG475" s="627"/>
      <c r="WLH475" s="627"/>
      <c r="WLI475" s="627"/>
      <c r="WLJ475" s="627"/>
      <c r="WLK475" s="627"/>
      <c r="WLL475" s="627"/>
      <c r="WLM475" s="627"/>
      <c r="WLN475" s="627"/>
      <c r="WLO475" s="627"/>
      <c r="WLP475" s="627"/>
      <c r="WLQ475" s="627"/>
      <c r="WLR475" s="627"/>
      <c r="WLS475" s="627"/>
      <c r="WLT475" s="627"/>
      <c r="WLU475" s="627"/>
      <c r="WLV475" s="627"/>
      <c r="WLW475" s="627"/>
      <c r="WLX475" s="627"/>
      <c r="WLY475" s="627"/>
      <c r="WLZ475" s="627"/>
      <c r="WMA475" s="627"/>
      <c r="WMB475" s="627"/>
      <c r="WMC475" s="627"/>
      <c r="WMD475" s="627"/>
      <c r="WME475" s="627"/>
      <c r="WMF475" s="627"/>
      <c r="WMG475" s="627"/>
      <c r="WMH475" s="627"/>
      <c r="WMI475" s="627"/>
      <c r="WMJ475" s="627"/>
      <c r="WMK475" s="627"/>
      <c r="WML475" s="627"/>
      <c r="WMM475" s="627"/>
      <c r="WMN475" s="627"/>
      <c r="WMO475" s="627"/>
      <c r="WMP475" s="627"/>
      <c r="WMQ475" s="627"/>
      <c r="WMR475" s="627"/>
      <c r="WMS475" s="627"/>
      <c r="WMT475" s="627"/>
      <c r="WMU475" s="627"/>
      <c r="WMV475" s="627"/>
      <c r="WMW475" s="627"/>
      <c r="WMX475" s="627"/>
      <c r="WMY475" s="627"/>
      <c r="WMZ475" s="627"/>
      <c r="WNA475" s="627"/>
      <c r="WNB475" s="627"/>
      <c r="WNC475" s="627"/>
      <c r="WND475" s="627"/>
      <c r="WNE475" s="627"/>
      <c r="WNF475" s="627"/>
      <c r="WNG475" s="627"/>
      <c r="WNH475" s="627"/>
      <c r="WNI475" s="627"/>
      <c r="WNJ475" s="627"/>
      <c r="WNK475" s="627"/>
      <c r="WNL475" s="627"/>
      <c r="WNM475" s="627"/>
      <c r="WNN475" s="627"/>
      <c r="WNO475" s="627"/>
      <c r="WNP475" s="627"/>
      <c r="WNQ475" s="627"/>
      <c r="WNR475" s="627"/>
      <c r="WNS475" s="627"/>
      <c r="WNT475" s="627"/>
      <c r="WNU475" s="627"/>
      <c r="WNV475" s="627"/>
      <c r="WNW475" s="627"/>
      <c r="WNX475" s="627"/>
      <c r="WNY475" s="627"/>
      <c r="WNZ475" s="627"/>
      <c r="WOA475" s="627"/>
      <c r="WOB475" s="627"/>
      <c r="WOC475" s="627"/>
      <c r="WOD475" s="627"/>
      <c r="WOE475" s="627"/>
      <c r="WOF475" s="627"/>
      <c r="WOG475" s="627"/>
      <c r="WOH475" s="627"/>
      <c r="WOI475" s="627"/>
      <c r="WOJ475" s="627"/>
      <c r="WOK475" s="627"/>
      <c r="WOL475" s="627"/>
      <c r="WOM475" s="627"/>
      <c r="WON475" s="627"/>
      <c r="WOO475" s="627"/>
      <c r="WOP475" s="627"/>
      <c r="WOQ475" s="627"/>
      <c r="WOR475" s="627"/>
      <c r="WOS475" s="627"/>
      <c r="WOT475" s="627"/>
      <c r="WOU475" s="627"/>
      <c r="WOV475" s="627"/>
      <c r="WOW475" s="627"/>
      <c r="WOX475" s="627"/>
      <c r="WOY475" s="627"/>
      <c r="WOZ475" s="627"/>
      <c r="WPA475" s="627"/>
      <c r="WPB475" s="627"/>
      <c r="WPC475" s="627"/>
      <c r="WPD475" s="627"/>
      <c r="WPE475" s="627"/>
      <c r="WPF475" s="627"/>
      <c r="WPG475" s="627"/>
      <c r="WPH475" s="627"/>
      <c r="WPI475" s="627"/>
      <c r="WPJ475" s="627"/>
      <c r="WPK475" s="627"/>
      <c r="WPL475" s="627"/>
      <c r="WPM475" s="627"/>
      <c r="WPN475" s="627"/>
      <c r="WPO475" s="627"/>
      <c r="WPP475" s="627"/>
      <c r="WPQ475" s="627"/>
      <c r="WPR475" s="627"/>
      <c r="WPS475" s="627"/>
      <c r="WPT475" s="627"/>
      <c r="WPU475" s="627"/>
      <c r="WPV475" s="627"/>
      <c r="WPW475" s="627"/>
      <c r="WPX475" s="627"/>
      <c r="WPY475" s="627"/>
      <c r="WPZ475" s="627"/>
      <c r="WQA475" s="627"/>
      <c r="WQB475" s="627"/>
      <c r="WQC475" s="627"/>
      <c r="WQD475" s="627"/>
      <c r="WQE475" s="627"/>
      <c r="WQF475" s="627"/>
      <c r="WQG475" s="627"/>
      <c r="WQH475" s="627"/>
      <c r="WQI475" s="627"/>
      <c r="WQJ475" s="627"/>
      <c r="WQK475" s="627"/>
      <c r="WQL475" s="627"/>
      <c r="WQM475" s="627"/>
      <c r="WQN475" s="627"/>
      <c r="WQO475" s="627"/>
      <c r="WQP475" s="627"/>
      <c r="WQQ475" s="627"/>
      <c r="WQR475" s="627"/>
      <c r="WQS475" s="627"/>
      <c r="WQT475" s="627"/>
      <c r="WQU475" s="627"/>
      <c r="WQV475" s="627"/>
      <c r="WQW475" s="627"/>
      <c r="WQX475" s="627"/>
      <c r="WQY475" s="627"/>
      <c r="WQZ475" s="627"/>
      <c r="WRA475" s="627"/>
      <c r="WRB475" s="627"/>
      <c r="WRC475" s="627"/>
      <c r="WRD475" s="627"/>
      <c r="WRE475" s="627"/>
      <c r="WRF475" s="627"/>
      <c r="WRG475" s="627"/>
      <c r="WRH475" s="627"/>
      <c r="WRI475" s="627"/>
      <c r="WRJ475" s="627"/>
      <c r="WRK475" s="627"/>
      <c r="WRL475" s="627"/>
      <c r="WRM475" s="627"/>
      <c r="WRN475" s="627"/>
      <c r="WRO475" s="627"/>
      <c r="WRP475" s="627"/>
      <c r="WRQ475" s="627"/>
      <c r="WRR475" s="627"/>
      <c r="WRS475" s="627"/>
      <c r="WRT475" s="627"/>
      <c r="WRU475" s="627"/>
      <c r="WRV475" s="627"/>
      <c r="WRW475" s="627"/>
      <c r="WRX475" s="627"/>
      <c r="WRY475" s="627"/>
      <c r="WRZ475" s="627"/>
      <c r="WSA475" s="627"/>
      <c r="WSB475" s="627"/>
      <c r="WSC475" s="627"/>
      <c r="WSD475" s="627"/>
      <c r="WSE475" s="627"/>
      <c r="WSF475" s="627"/>
      <c r="WSG475" s="627"/>
      <c r="WSH475" s="627"/>
      <c r="WSI475" s="627"/>
      <c r="WSJ475" s="627"/>
      <c r="WSK475" s="627"/>
      <c r="WSL475" s="627"/>
      <c r="WSM475" s="627"/>
      <c r="WSN475" s="627"/>
      <c r="WSO475" s="627"/>
      <c r="WSP475" s="627"/>
      <c r="WSQ475" s="627"/>
      <c r="WSR475" s="627"/>
      <c r="WSS475" s="627"/>
      <c r="WST475" s="627"/>
      <c r="WSU475" s="627"/>
      <c r="WSV475" s="627"/>
      <c r="WSW475" s="627"/>
      <c r="WSX475" s="627"/>
      <c r="WSY475" s="627"/>
      <c r="WSZ475" s="627"/>
      <c r="WTA475" s="627"/>
      <c r="WTB475" s="627"/>
      <c r="WTC475" s="627"/>
      <c r="WTD475" s="627"/>
      <c r="WTE475" s="627"/>
      <c r="WTF475" s="627"/>
      <c r="WTG475" s="627"/>
      <c r="WTH475" s="627"/>
      <c r="WTI475" s="627"/>
      <c r="WTJ475" s="627"/>
      <c r="WTK475" s="627"/>
      <c r="WTL475" s="627"/>
      <c r="WTM475" s="627"/>
      <c r="WTN475" s="627"/>
      <c r="WTO475" s="627"/>
      <c r="WTP475" s="627"/>
      <c r="WTQ475" s="627"/>
      <c r="WTR475" s="627"/>
      <c r="WTS475" s="627"/>
      <c r="WTT475" s="627"/>
      <c r="WTU475" s="627"/>
      <c r="WTV475" s="627"/>
      <c r="WTW475" s="627"/>
      <c r="WTX475" s="627"/>
      <c r="WTY475" s="627"/>
      <c r="WTZ475" s="627"/>
      <c r="WUA475" s="627"/>
      <c r="WUB475" s="627"/>
      <c r="WUC475" s="627"/>
      <c r="WUD475" s="627"/>
      <c r="WUE475" s="627"/>
      <c r="WUF475" s="627"/>
      <c r="WUG475" s="627"/>
      <c r="WUH475" s="627"/>
      <c r="WUI475" s="627"/>
      <c r="WUJ475" s="627"/>
      <c r="WUK475" s="627"/>
      <c r="WUL475" s="627"/>
      <c r="WUM475" s="627"/>
      <c r="WUN475" s="627"/>
      <c r="WUO475" s="627"/>
      <c r="WUP475" s="627"/>
      <c r="WUQ475" s="627"/>
      <c r="WUR475" s="627"/>
      <c r="WUS475" s="627"/>
      <c r="WUT475" s="627"/>
      <c r="WUU475" s="627"/>
      <c r="WUV475" s="627"/>
      <c r="WUW475" s="627"/>
      <c r="WUX475" s="627"/>
      <c r="WUY475" s="627"/>
      <c r="WUZ475" s="627"/>
      <c r="WVA475" s="627"/>
      <c r="WVB475" s="627"/>
      <c r="WVC475" s="627"/>
      <c r="WVD475" s="627"/>
      <c r="WVE475" s="627"/>
      <c r="WVF475" s="627"/>
      <c r="WVG475" s="627"/>
      <c r="WVH475" s="627"/>
      <c r="WVI475" s="627"/>
      <c r="WVJ475" s="627"/>
      <c r="WVK475" s="627"/>
      <c r="WVL475" s="627"/>
      <c r="WVM475" s="627"/>
      <c r="WVN475" s="627"/>
      <c r="WVO475" s="627"/>
      <c r="WVP475" s="627"/>
      <c r="WVQ475" s="627"/>
      <c r="WVR475" s="627"/>
      <c r="WVS475" s="627"/>
      <c r="WVT475" s="627"/>
      <c r="WVU475" s="627"/>
      <c r="WVV475" s="627"/>
      <c r="WVW475" s="627"/>
      <c r="WVX475" s="627"/>
      <c r="WVY475" s="627"/>
      <c r="WVZ475" s="627"/>
      <c r="WWA475" s="627"/>
      <c r="WWB475" s="627"/>
      <c r="WWC475" s="627"/>
      <c r="WWD475" s="627"/>
      <c r="WWE475" s="627"/>
      <c r="WWF475" s="627"/>
      <c r="WWG475" s="627"/>
      <c r="WWH475" s="627"/>
      <c r="WWI475" s="627"/>
      <c r="WWJ475" s="627"/>
      <c r="WWK475" s="627"/>
      <c r="WWL475" s="627"/>
      <c r="WWM475" s="627"/>
      <c r="WWN475" s="627"/>
      <c r="WWO475" s="627"/>
      <c r="WWP475" s="627"/>
      <c r="WWQ475" s="627"/>
      <c r="WWR475" s="627"/>
      <c r="WWS475" s="627"/>
      <c r="WWT475" s="627"/>
      <c r="WWU475" s="627"/>
      <c r="WWV475" s="627"/>
      <c r="WWW475" s="627"/>
      <c r="WWX475" s="627"/>
      <c r="WWY475" s="627"/>
      <c r="WWZ475" s="627"/>
      <c r="WXA475" s="627"/>
      <c r="WXB475" s="627"/>
      <c r="WXC475" s="627"/>
      <c r="WXD475" s="627"/>
      <c r="WXE475" s="627"/>
      <c r="WXF475" s="627"/>
      <c r="WXG475" s="627"/>
      <c r="WXH475" s="627"/>
      <c r="WXI475" s="627"/>
      <c r="WXJ475" s="627"/>
      <c r="WXK475" s="627"/>
      <c r="WXL475" s="627"/>
      <c r="WXM475" s="627"/>
      <c r="WXN475" s="627"/>
      <c r="WXO475" s="627"/>
      <c r="WXP475" s="627"/>
      <c r="WXQ475" s="627"/>
      <c r="WXR475" s="627"/>
      <c r="WXS475" s="627"/>
      <c r="WXT475" s="627"/>
      <c r="WXU475" s="627"/>
      <c r="WXV475" s="627"/>
      <c r="WXW475" s="627"/>
      <c r="WXX475" s="627"/>
      <c r="WXY475" s="627"/>
      <c r="WXZ475" s="627"/>
      <c r="WYA475" s="627"/>
      <c r="WYB475" s="627"/>
      <c r="WYC475" s="627"/>
      <c r="WYD475" s="627"/>
      <c r="WYE475" s="627"/>
      <c r="WYF475" s="627"/>
      <c r="WYG475" s="627"/>
      <c r="WYH475" s="627"/>
      <c r="WYI475" s="627"/>
      <c r="WYJ475" s="627"/>
      <c r="WYK475" s="627"/>
      <c r="WYL475" s="627"/>
      <c r="WYM475" s="627"/>
      <c r="WYN475" s="627"/>
      <c r="WYO475" s="627"/>
      <c r="WYP475" s="627"/>
      <c r="WYQ475" s="627"/>
      <c r="WYR475" s="627"/>
      <c r="WYS475" s="627"/>
      <c r="WYT475" s="627"/>
      <c r="WYU475" s="627"/>
      <c r="WYV475" s="627"/>
      <c r="WYW475" s="627"/>
      <c r="WYX475" s="627"/>
      <c r="WYY475" s="627"/>
      <c r="WYZ475" s="627"/>
      <c r="WZA475" s="627"/>
      <c r="WZB475" s="627"/>
      <c r="WZC475" s="627"/>
      <c r="WZD475" s="627"/>
      <c r="WZE475" s="627"/>
      <c r="WZF475" s="627"/>
      <c r="WZG475" s="627"/>
      <c r="WZH475" s="627"/>
      <c r="WZI475" s="627"/>
      <c r="WZJ475" s="627"/>
      <c r="WZK475" s="627"/>
      <c r="WZL475" s="627"/>
      <c r="WZM475" s="627"/>
      <c r="WZN475" s="627"/>
      <c r="WZO475" s="627"/>
      <c r="WZP475" s="627"/>
      <c r="WZQ475" s="627"/>
      <c r="WZR475" s="627"/>
      <c r="WZS475" s="627"/>
      <c r="WZT475" s="627"/>
      <c r="WZU475" s="627"/>
      <c r="WZV475" s="627"/>
      <c r="WZW475" s="627"/>
      <c r="WZX475" s="627"/>
      <c r="WZY475" s="627"/>
      <c r="WZZ475" s="627"/>
      <c r="XAA475" s="627"/>
      <c r="XAB475" s="627"/>
      <c r="XAC475" s="627"/>
      <c r="XAD475" s="627"/>
      <c r="XAE475" s="627"/>
      <c r="XAF475" s="627"/>
      <c r="XAG475" s="627"/>
      <c r="XAH475" s="627"/>
      <c r="XAI475" s="627"/>
      <c r="XAJ475" s="627"/>
      <c r="XAK475" s="627"/>
      <c r="XAL475" s="627"/>
      <c r="XAM475" s="627"/>
      <c r="XAN475" s="627"/>
      <c r="XAO475" s="627"/>
      <c r="XAP475" s="627"/>
      <c r="XAQ475" s="627"/>
      <c r="XAR475" s="627"/>
      <c r="XAS475" s="627"/>
      <c r="XAT475" s="627"/>
      <c r="XAU475" s="627"/>
      <c r="XAV475" s="627"/>
      <c r="XAW475" s="627"/>
      <c r="XAX475" s="627"/>
      <c r="XAY475" s="627"/>
      <c r="XAZ475" s="627"/>
      <c r="XBA475" s="627"/>
      <c r="XBB475" s="627"/>
      <c r="XBC475" s="627"/>
      <c r="XBD475" s="627"/>
      <c r="XBE475" s="627"/>
      <c r="XBF475" s="627"/>
      <c r="XBG475" s="627"/>
      <c r="XBH475" s="627"/>
      <c r="XBI475" s="627"/>
      <c r="XBJ475" s="627"/>
      <c r="XBK475" s="627"/>
      <c r="XBL475" s="627"/>
      <c r="XBM475" s="627"/>
      <c r="XBN475" s="627"/>
      <c r="XBO475" s="627"/>
      <c r="XBP475" s="627"/>
      <c r="XBQ475" s="627"/>
      <c r="XBR475" s="627"/>
      <c r="XBS475" s="627"/>
      <c r="XBT475" s="627"/>
      <c r="XBU475" s="627"/>
      <c r="XBV475" s="627"/>
      <c r="XBW475" s="627"/>
      <c r="XBX475" s="627"/>
      <c r="XBY475" s="627"/>
      <c r="XBZ475" s="627"/>
      <c r="XCA475" s="627"/>
      <c r="XCB475" s="627"/>
      <c r="XCC475" s="627"/>
      <c r="XCD475" s="627"/>
      <c r="XCE475" s="627"/>
      <c r="XCF475" s="627"/>
      <c r="XCG475" s="627"/>
      <c r="XCH475" s="627"/>
      <c r="XCI475" s="627"/>
      <c r="XCJ475" s="627"/>
      <c r="XCK475" s="627"/>
      <c r="XCL475" s="627"/>
      <c r="XCM475" s="627"/>
      <c r="XCN475" s="627"/>
      <c r="XCO475" s="627"/>
      <c r="XCP475" s="627"/>
      <c r="XCQ475" s="627"/>
      <c r="XCR475" s="627"/>
      <c r="XCS475" s="627"/>
      <c r="XCT475" s="627"/>
      <c r="XCU475" s="627"/>
      <c r="XCV475" s="627"/>
      <c r="XCW475" s="627"/>
      <c r="XCX475" s="627"/>
      <c r="XCY475" s="627"/>
      <c r="XCZ475" s="627"/>
      <c r="XDA475" s="627"/>
      <c r="XDB475" s="627"/>
      <c r="XDC475" s="627"/>
      <c r="XDD475" s="627"/>
      <c r="XDE475" s="627"/>
      <c r="XDF475" s="627"/>
      <c r="XDG475" s="627"/>
      <c r="XDH475" s="627"/>
      <c r="XDI475" s="627"/>
      <c r="XDJ475" s="627"/>
      <c r="XDK475" s="627"/>
      <c r="XDL475" s="627"/>
      <c r="XDM475" s="627"/>
      <c r="XDN475" s="627"/>
      <c r="XDO475" s="627"/>
      <c r="XDP475" s="627"/>
      <c r="XDQ475" s="627"/>
      <c r="XDR475" s="627"/>
      <c r="XDS475" s="627"/>
      <c r="XDT475" s="627"/>
      <c r="XDU475" s="627"/>
      <c r="XDV475" s="627"/>
      <c r="XDW475" s="627"/>
      <c r="XDX475" s="627"/>
      <c r="XDY475" s="627"/>
      <c r="XDZ475" s="627"/>
      <c r="XEA475" s="627"/>
      <c r="XEB475" s="627"/>
      <c r="XEC475" s="627"/>
      <c r="XED475" s="627"/>
      <c r="XEE475" s="627"/>
      <c r="XEF475" s="627"/>
      <c r="XEG475" s="627"/>
      <c r="XEH475" s="627"/>
      <c r="XEI475" s="627"/>
      <c r="XEJ475" s="627"/>
      <c r="XEK475" s="627"/>
      <c r="XEL475" s="627"/>
      <c r="XEM475" s="627"/>
      <c r="XEN475" s="627"/>
      <c r="XEO475" s="627"/>
      <c r="XEP475" s="627"/>
      <c r="XEQ475" s="627"/>
      <c r="XER475" s="627"/>
      <c r="XES475" s="627"/>
      <c r="XET475" s="627"/>
      <c r="XEU475" s="627"/>
      <c r="XEV475" s="627"/>
      <c r="XEW475" s="627"/>
      <c r="XEX475" s="627"/>
      <c r="XEY475" s="627"/>
      <c r="XEZ475" s="627"/>
      <c r="XFA475" s="627"/>
      <c r="XFB475" s="627"/>
      <c r="XFC475" s="627"/>
      <c r="XFD475" s="627"/>
    </row>
    <row r="476" spans="1:16384" ht="33" customHeight="1" x14ac:dyDescent="0.2">
      <c r="B476" s="496"/>
      <c r="C476" s="496"/>
      <c r="E476" s="498"/>
      <c r="F476" s="498"/>
      <c r="G476" s="498"/>
      <c r="I476" s="499"/>
      <c r="N476" s="499"/>
      <c r="O476" s="499"/>
      <c r="P476" s="499"/>
      <c r="Q476" s="499"/>
      <c r="S476" s="499"/>
      <c r="T476" s="499"/>
      <c r="U476" s="499"/>
      <c r="Y476" s="502"/>
      <c r="Z476" s="991"/>
      <c r="AK476" s="495"/>
      <c r="AL476" s="495"/>
      <c r="AM476" s="495"/>
      <c r="AN476" s="495"/>
      <c r="AO476" s="495"/>
      <c r="AP476" s="495"/>
      <c r="AQ476" s="495"/>
      <c r="AR476" s="495"/>
      <c r="AS476" s="495"/>
      <c r="AT476" s="495"/>
      <c r="AU476" s="495"/>
      <c r="AV476" s="495"/>
      <c r="AW476" s="495"/>
      <c r="AX476" s="495"/>
      <c r="AY476" s="495"/>
      <c r="AZ476" s="495"/>
      <c r="BA476" s="495"/>
      <c r="BB476" s="495"/>
      <c r="BC476" s="495"/>
      <c r="BD476" s="495"/>
      <c r="BE476" s="495"/>
      <c r="BF476" s="495"/>
      <c r="BG476" s="495"/>
      <c r="BH476" s="495"/>
      <c r="BI476" s="495"/>
      <c r="BJ476" s="495"/>
      <c r="BK476" s="495"/>
      <c r="BL476" s="495"/>
      <c r="BM476" s="495"/>
      <c r="BN476" s="495"/>
      <c r="BO476" s="495"/>
      <c r="BP476" s="495"/>
      <c r="BQ476" s="495"/>
      <c r="BR476" s="495"/>
      <c r="BS476" s="495"/>
      <c r="BT476" s="495"/>
      <c r="BU476" s="495"/>
      <c r="BV476" s="495"/>
      <c r="BW476" s="495"/>
      <c r="BX476" s="495"/>
      <c r="BY476" s="495"/>
      <c r="BZ476" s="495"/>
      <c r="CA476" s="495"/>
      <c r="CB476" s="495"/>
      <c r="CC476" s="495"/>
      <c r="CD476" s="495"/>
      <c r="CE476" s="495"/>
      <c r="CF476" s="495"/>
      <c r="CG476" s="495"/>
      <c r="CH476" s="495"/>
      <c r="CI476" s="495"/>
      <c r="CJ476" s="495"/>
      <c r="CK476" s="495"/>
      <c r="CL476" s="495"/>
      <c r="CM476" s="495"/>
      <c r="CN476" s="495"/>
      <c r="CO476" s="495"/>
      <c r="CP476" s="495"/>
      <c r="CQ476" s="495"/>
      <c r="CR476" s="495"/>
      <c r="CS476" s="495"/>
      <c r="CT476" s="495"/>
      <c r="CU476" s="495"/>
      <c r="CV476" s="495"/>
      <c r="CW476" s="495"/>
      <c r="CX476" s="495"/>
      <c r="CY476" s="495"/>
      <c r="CZ476" s="495"/>
      <c r="DA476" s="495"/>
      <c r="DB476" s="495"/>
      <c r="DC476" s="495"/>
      <c r="DD476" s="495"/>
      <c r="DE476" s="495"/>
      <c r="DF476" s="495"/>
      <c r="DG476" s="495"/>
      <c r="DH476" s="495"/>
      <c r="DI476" s="495"/>
      <c r="DJ476" s="495"/>
      <c r="DK476" s="495"/>
      <c r="DL476" s="495"/>
      <c r="DM476" s="495"/>
      <c r="DN476" s="495"/>
      <c r="DO476" s="495"/>
      <c r="DP476" s="495"/>
      <c r="DQ476" s="495"/>
      <c r="DR476" s="495"/>
      <c r="DS476" s="495"/>
      <c r="DT476" s="495"/>
      <c r="DU476" s="495"/>
      <c r="DV476" s="495"/>
      <c r="DW476" s="495"/>
      <c r="DX476" s="495"/>
      <c r="DY476" s="495"/>
      <c r="DZ476" s="495"/>
      <c r="EA476" s="495"/>
      <c r="EB476" s="495"/>
      <c r="EC476" s="495"/>
      <c r="ED476" s="495"/>
      <c r="EE476" s="495"/>
      <c r="EF476" s="495"/>
      <c r="EG476" s="495"/>
      <c r="EH476" s="495"/>
      <c r="EI476" s="495"/>
      <c r="EJ476" s="495"/>
      <c r="EK476" s="495"/>
      <c r="EL476" s="495"/>
      <c r="EM476" s="495"/>
      <c r="EN476" s="495"/>
      <c r="EO476" s="495"/>
      <c r="EP476" s="495"/>
      <c r="EQ476" s="495"/>
      <c r="ER476" s="495"/>
      <c r="ES476" s="495"/>
      <c r="ET476" s="495"/>
      <c r="EU476" s="495"/>
      <c r="EV476" s="495"/>
      <c r="EW476" s="495"/>
      <c r="EX476" s="495"/>
      <c r="EY476" s="495"/>
      <c r="EZ476" s="495"/>
      <c r="FA476" s="495"/>
      <c r="FB476" s="495"/>
      <c r="FC476" s="495"/>
      <c r="FD476" s="495"/>
      <c r="FE476" s="495"/>
      <c r="FF476" s="495"/>
      <c r="FG476" s="495"/>
      <c r="FH476" s="495"/>
      <c r="FI476" s="495"/>
      <c r="FJ476" s="495"/>
      <c r="FK476" s="495"/>
      <c r="FL476" s="495"/>
      <c r="FM476" s="495"/>
      <c r="FN476" s="495"/>
      <c r="FO476" s="495"/>
      <c r="FP476" s="495"/>
      <c r="FQ476" s="495"/>
      <c r="FR476" s="495"/>
      <c r="FS476" s="495"/>
      <c r="FT476" s="495"/>
      <c r="FU476" s="495"/>
      <c r="FV476" s="495"/>
      <c r="FW476" s="495"/>
      <c r="FX476" s="495"/>
      <c r="FY476" s="495"/>
      <c r="FZ476" s="495"/>
      <c r="GA476" s="495"/>
      <c r="GB476" s="495"/>
      <c r="GC476" s="495"/>
      <c r="GD476" s="495"/>
      <c r="GE476" s="495"/>
      <c r="GF476" s="495"/>
      <c r="GG476" s="495"/>
      <c r="GH476" s="495"/>
      <c r="GI476" s="495"/>
      <c r="GJ476" s="495"/>
      <c r="GK476" s="495"/>
      <c r="GL476" s="495"/>
      <c r="GM476" s="495"/>
      <c r="GN476" s="495"/>
      <c r="GO476" s="495"/>
      <c r="GP476" s="495"/>
      <c r="GQ476" s="495"/>
      <c r="GR476" s="495"/>
      <c r="GS476" s="495"/>
      <c r="GT476" s="495"/>
      <c r="GU476" s="495"/>
      <c r="GV476" s="495"/>
      <c r="GW476" s="495"/>
      <c r="GX476" s="495"/>
      <c r="GY476" s="495"/>
      <c r="GZ476" s="495"/>
      <c r="HA476" s="495"/>
      <c r="HB476" s="495"/>
      <c r="HC476" s="495"/>
      <c r="HD476" s="495"/>
      <c r="HE476" s="495"/>
      <c r="HF476" s="495"/>
      <c r="HG476" s="495"/>
      <c r="HH476" s="495"/>
      <c r="HI476" s="495"/>
      <c r="HJ476" s="495"/>
      <c r="HK476" s="495"/>
      <c r="HL476" s="495"/>
      <c r="HM476" s="495"/>
      <c r="HN476" s="495"/>
      <c r="HO476" s="495"/>
      <c r="HP476" s="495"/>
      <c r="HQ476" s="495"/>
      <c r="HR476" s="495"/>
      <c r="HS476" s="495"/>
      <c r="HT476" s="495"/>
      <c r="HU476" s="495"/>
      <c r="HV476" s="495"/>
      <c r="HW476" s="495"/>
      <c r="HX476" s="495"/>
      <c r="HY476" s="495"/>
      <c r="HZ476" s="495"/>
      <c r="IA476" s="495"/>
      <c r="IB476" s="495"/>
      <c r="IC476" s="495"/>
      <c r="ID476" s="495"/>
      <c r="IE476" s="495"/>
      <c r="IF476" s="495"/>
      <c r="IG476" s="495"/>
      <c r="IH476" s="495"/>
      <c r="II476" s="495"/>
      <c r="IJ476" s="495"/>
      <c r="IK476" s="495"/>
      <c r="IL476" s="495"/>
      <c r="IM476" s="495"/>
      <c r="IN476" s="495"/>
      <c r="IO476" s="495"/>
      <c r="IP476" s="495"/>
      <c r="IQ476" s="495"/>
      <c r="IR476" s="495"/>
      <c r="IS476" s="495"/>
      <c r="IT476" s="495"/>
      <c r="IU476" s="495"/>
      <c r="IV476" s="495"/>
      <c r="IW476" s="495"/>
      <c r="IX476" s="495"/>
      <c r="IY476" s="495"/>
      <c r="IZ476" s="495"/>
      <c r="JA476" s="495"/>
      <c r="JB476" s="495"/>
      <c r="JC476" s="495"/>
      <c r="JD476" s="495"/>
      <c r="JE476" s="495"/>
      <c r="JF476" s="495"/>
      <c r="JG476" s="495"/>
      <c r="JH476" s="495"/>
      <c r="JI476" s="495"/>
      <c r="JJ476" s="495"/>
      <c r="JK476" s="495"/>
      <c r="JL476" s="495"/>
      <c r="JM476" s="495"/>
      <c r="JN476" s="495"/>
      <c r="JO476" s="495"/>
      <c r="JP476" s="495"/>
      <c r="JQ476" s="495"/>
      <c r="JR476" s="495"/>
      <c r="JS476" s="495"/>
      <c r="JT476" s="495"/>
      <c r="JU476" s="495"/>
      <c r="JV476" s="495"/>
      <c r="JW476" s="495"/>
      <c r="JX476" s="495"/>
      <c r="JY476" s="495"/>
      <c r="JZ476" s="495"/>
      <c r="KA476" s="495"/>
      <c r="KB476" s="495"/>
      <c r="KC476" s="495"/>
      <c r="KD476" s="495"/>
      <c r="KE476" s="495"/>
      <c r="KF476" s="495"/>
      <c r="KG476" s="495"/>
      <c r="KH476" s="495"/>
      <c r="KI476" s="495"/>
      <c r="KJ476" s="495"/>
      <c r="KK476" s="495"/>
      <c r="KL476" s="495"/>
      <c r="KM476" s="495"/>
      <c r="KN476" s="495"/>
      <c r="KO476" s="495"/>
      <c r="KP476" s="495"/>
      <c r="KQ476" s="495"/>
      <c r="KR476" s="495"/>
      <c r="KS476" s="495"/>
      <c r="KT476" s="495"/>
      <c r="KU476" s="495"/>
      <c r="KV476" s="495"/>
      <c r="KW476" s="495"/>
      <c r="KX476" s="495"/>
      <c r="KY476" s="495"/>
      <c r="KZ476" s="495"/>
      <c r="LA476" s="495"/>
      <c r="LB476" s="495"/>
      <c r="LC476" s="495"/>
      <c r="LD476" s="495"/>
      <c r="LE476" s="495"/>
      <c r="LF476" s="495"/>
      <c r="LG476" s="495"/>
      <c r="LH476" s="495"/>
      <c r="LI476" s="495"/>
      <c r="LJ476" s="495"/>
      <c r="LK476" s="495"/>
      <c r="LL476" s="495"/>
      <c r="LM476" s="495"/>
      <c r="LN476" s="495"/>
      <c r="LO476" s="495"/>
      <c r="LP476" s="495"/>
      <c r="LQ476" s="495"/>
      <c r="LR476" s="495"/>
      <c r="LS476" s="495"/>
      <c r="LT476" s="495"/>
      <c r="LU476" s="495"/>
      <c r="LV476" s="495"/>
      <c r="LW476" s="495"/>
      <c r="LX476" s="495"/>
      <c r="LY476" s="495"/>
      <c r="LZ476" s="495"/>
      <c r="MA476" s="495"/>
      <c r="MB476" s="495"/>
      <c r="MC476" s="495"/>
      <c r="MD476" s="495"/>
      <c r="ME476" s="495"/>
      <c r="MF476" s="495"/>
      <c r="MG476" s="495"/>
      <c r="MH476" s="495"/>
      <c r="MI476" s="495"/>
      <c r="MJ476" s="495"/>
      <c r="MK476" s="495"/>
      <c r="ML476" s="495"/>
      <c r="MM476" s="495"/>
      <c r="MN476" s="495"/>
      <c r="MO476" s="495"/>
      <c r="MP476" s="495"/>
      <c r="MQ476" s="495"/>
      <c r="MR476" s="495"/>
      <c r="MS476" s="495"/>
      <c r="MT476" s="495"/>
      <c r="MU476" s="495"/>
      <c r="MV476" s="495"/>
      <c r="MW476" s="495"/>
      <c r="MX476" s="495"/>
      <c r="MY476" s="495"/>
      <c r="MZ476" s="495"/>
      <c r="NA476" s="495"/>
      <c r="NB476" s="495"/>
      <c r="NC476" s="495"/>
      <c r="ND476" s="495"/>
      <c r="NE476" s="495"/>
      <c r="NF476" s="495"/>
      <c r="NG476" s="495"/>
      <c r="NH476" s="495"/>
      <c r="NI476" s="495"/>
      <c r="NJ476" s="495"/>
      <c r="NK476" s="495"/>
      <c r="NL476" s="495"/>
      <c r="NM476" s="495"/>
      <c r="NN476" s="495"/>
      <c r="NO476" s="495"/>
      <c r="NP476" s="495"/>
      <c r="NQ476" s="495"/>
      <c r="NR476" s="495"/>
      <c r="NS476" s="495"/>
      <c r="NT476" s="495"/>
      <c r="NU476" s="495"/>
      <c r="NV476" s="495"/>
      <c r="NW476" s="495"/>
      <c r="NX476" s="495"/>
      <c r="NY476" s="495"/>
      <c r="NZ476" s="495"/>
      <c r="OA476" s="495"/>
      <c r="OB476" s="495"/>
      <c r="OC476" s="495"/>
      <c r="OD476" s="495"/>
      <c r="OE476" s="495"/>
      <c r="OF476" s="495"/>
      <c r="OG476" s="495"/>
      <c r="OH476" s="495"/>
      <c r="OI476" s="495"/>
      <c r="OJ476" s="495"/>
      <c r="OK476" s="495"/>
      <c r="OL476" s="495"/>
      <c r="OM476" s="495"/>
      <c r="ON476" s="495"/>
      <c r="OO476" s="495"/>
      <c r="OP476" s="495"/>
      <c r="OQ476" s="495"/>
      <c r="OR476" s="495"/>
      <c r="OS476" s="495"/>
      <c r="OT476" s="495"/>
      <c r="OU476" s="495"/>
      <c r="OV476" s="495"/>
      <c r="OW476" s="495"/>
      <c r="OX476" s="495"/>
      <c r="OY476" s="495"/>
      <c r="OZ476" s="495"/>
      <c r="PA476" s="495"/>
      <c r="PB476" s="495"/>
      <c r="PC476" s="495"/>
      <c r="PD476" s="495"/>
      <c r="PE476" s="495"/>
      <c r="PF476" s="495"/>
      <c r="PG476" s="495"/>
      <c r="PH476" s="495"/>
      <c r="PI476" s="495"/>
      <c r="PJ476" s="495"/>
      <c r="PK476" s="495"/>
      <c r="PL476" s="495"/>
      <c r="PM476" s="495"/>
      <c r="PN476" s="495"/>
      <c r="PO476" s="495"/>
      <c r="PP476" s="495"/>
      <c r="PQ476" s="495"/>
      <c r="PR476" s="495"/>
      <c r="PS476" s="495"/>
      <c r="PT476" s="495"/>
      <c r="PU476" s="495"/>
      <c r="PV476" s="495"/>
      <c r="PW476" s="495"/>
      <c r="PX476" s="495"/>
      <c r="PY476" s="495"/>
      <c r="PZ476" s="495"/>
      <c r="QA476" s="495"/>
      <c r="QB476" s="495"/>
      <c r="QC476" s="495"/>
      <c r="QD476" s="495"/>
      <c r="QE476" s="495"/>
      <c r="QF476" s="495"/>
      <c r="QG476" s="495"/>
      <c r="QH476" s="495"/>
      <c r="QI476" s="495"/>
      <c r="QJ476" s="495"/>
      <c r="QK476" s="495"/>
      <c r="QL476" s="495"/>
      <c r="QM476" s="495"/>
      <c r="QN476" s="495"/>
      <c r="QO476" s="495"/>
      <c r="QP476" s="495"/>
      <c r="QQ476" s="495"/>
      <c r="QR476" s="495"/>
      <c r="QS476" s="495"/>
      <c r="QT476" s="495"/>
      <c r="QU476" s="495"/>
      <c r="QV476" s="495"/>
      <c r="QW476" s="495"/>
      <c r="QX476" s="495"/>
      <c r="QY476" s="495"/>
      <c r="QZ476" s="495"/>
      <c r="RA476" s="495"/>
      <c r="RB476" s="495"/>
      <c r="RC476" s="495"/>
      <c r="RD476" s="495"/>
      <c r="RE476" s="495"/>
      <c r="RF476" s="495"/>
      <c r="RG476" s="495"/>
      <c r="RH476" s="495"/>
      <c r="RI476" s="495"/>
      <c r="RJ476" s="495"/>
      <c r="RK476" s="495"/>
      <c r="RL476" s="495"/>
      <c r="RM476" s="495"/>
      <c r="RN476" s="495"/>
      <c r="RO476" s="495"/>
      <c r="RP476" s="495"/>
      <c r="RQ476" s="495"/>
      <c r="RR476" s="495"/>
      <c r="RS476" s="495"/>
      <c r="RT476" s="495"/>
      <c r="RU476" s="495"/>
      <c r="RV476" s="495"/>
      <c r="RW476" s="495"/>
      <c r="RX476" s="495"/>
      <c r="RY476" s="495"/>
      <c r="RZ476" s="495"/>
      <c r="SA476" s="495"/>
      <c r="SB476" s="495"/>
      <c r="SC476" s="495"/>
      <c r="SD476" s="495"/>
      <c r="SE476" s="495"/>
      <c r="SF476" s="495"/>
      <c r="SG476" s="495"/>
      <c r="SH476" s="495"/>
      <c r="SI476" s="495"/>
      <c r="SJ476" s="495"/>
      <c r="SK476" s="495"/>
      <c r="SL476" s="495"/>
      <c r="SM476" s="495"/>
      <c r="SN476" s="495"/>
      <c r="SO476" s="495"/>
      <c r="SP476" s="495"/>
      <c r="SQ476" s="495"/>
      <c r="SR476" s="495"/>
      <c r="SS476" s="495"/>
      <c r="ST476" s="495"/>
      <c r="SU476" s="495"/>
      <c r="SV476" s="495"/>
      <c r="SW476" s="495"/>
      <c r="SX476" s="495"/>
      <c r="SY476" s="495"/>
      <c r="SZ476" s="495"/>
      <c r="TA476" s="495"/>
      <c r="TB476" s="495"/>
      <c r="TC476" s="495"/>
      <c r="TD476" s="495"/>
      <c r="TE476" s="495"/>
      <c r="TF476" s="495"/>
      <c r="TG476" s="495"/>
      <c r="TH476" s="495"/>
      <c r="TI476" s="495"/>
      <c r="TJ476" s="495"/>
      <c r="TK476" s="495"/>
      <c r="TL476" s="495"/>
      <c r="TM476" s="495"/>
      <c r="TN476" s="495"/>
      <c r="TO476" s="495"/>
      <c r="TP476" s="495"/>
      <c r="TQ476" s="495"/>
      <c r="TR476" s="495"/>
      <c r="TS476" s="495"/>
      <c r="TT476" s="495"/>
      <c r="TU476" s="495"/>
      <c r="TV476" s="495"/>
      <c r="TW476" s="495"/>
      <c r="TX476" s="495"/>
      <c r="TY476" s="495"/>
      <c r="TZ476" s="495"/>
      <c r="UA476" s="495"/>
      <c r="UB476" s="495"/>
      <c r="UC476" s="495"/>
      <c r="UD476" s="495"/>
      <c r="UE476" s="495"/>
      <c r="UF476" s="495"/>
      <c r="UG476" s="495"/>
      <c r="UH476" s="495"/>
      <c r="UI476" s="495"/>
      <c r="UJ476" s="495"/>
      <c r="UK476" s="495"/>
      <c r="UL476" s="495"/>
      <c r="UM476" s="495"/>
      <c r="UN476" s="495"/>
      <c r="UO476" s="495"/>
      <c r="UP476" s="495"/>
      <c r="UQ476" s="495"/>
      <c r="UR476" s="495"/>
      <c r="US476" s="495"/>
      <c r="UT476" s="495"/>
      <c r="UU476" s="495"/>
      <c r="UV476" s="495"/>
      <c r="UW476" s="495"/>
      <c r="UX476" s="495"/>
      <c r="UY476" s="495"/>
      <c r="UZ476" s="495"/>
      <c r="VA476" s="495"/>
      <c r="VB476" s="495"/>
      <c r="VC476" s="495"/>
      <c r="VD476" s="495"/>
      <c r="VE476" s="495"/>
      <c r="VF476" s="495"/>
      <c r="VG476" s="495"/>
      <c r="VH476" s="495"/>
      <c r="VI476" s="495"/>
      <c r="VJ476" s="495"/>
      <c r="VK476" s="495"/>
      <c r="VL476" s="495"/>
      <c r="VM476" s="495"/>
      <c r="VN476" s="495"/>
      <c r="VO476" s="495"/>
      <c r="VP476" s="495"/>
      <c r="VQ476" s="495"/>
      <c r="VR476" s="495"/>
      <c r="VS476" s="495"/>
      <c r="VT476" s="495"/>
      <c r="VU476" s="495"/>
      <c r="VV476" s="495"/>
      <c r="VW476" s="495"/>
      <c r="VX476" s="495"/>
      <c r="VY476" s="495"/>
      <c r="VZ476" s="495"/>
      <c r="WA476" s="495"/>
      <c r="WB476" s="495"/>
      <c r="WC476" s="495"/>
      <c r="WD476" s="495"/>
      <c r="WE476" s="495"/>
      <c r="WF476" s="495"/>
      <c r="WG476" s="495"/>
      <c r="WH476" s="495"/>
      <c r="WI476" s="495"/>
      <c r="WJ476" s="495"/>
      <c r="WK476" s="495"/>
      <c r="WL476" s="495"/>
      <c r="WM476" s="495"/>
      <c r="WN476" s="495"/>
      <c r="WO476" s="495"/>
      <c r="WP476" s="495"/>
      <c r="WQ476" s="495"/>
      <c r="WR476" s="495"/>
      <c r="WS476" s="495"/>
      <c r="WT476" s="495"/>
      <c r="WU476" s="495"/>
      <c r="WV476" s="495"/>
      <c r="WW476" s="495"/>
      <c r="WX476" s="495"/>
      <c r="WY476" s="495"/>
      <c r="WZ476" s="495"/>
      <c r="XA476" s="495"/>
      <c r="XB476" s="495"/>
      <c r="XC476" s="495"/>
      <c r="XD476" s="495"/>
      <c r="XE476" s="495"/>
      <c r="XF476" s="495"/>
      <c r="XG476" s="495"/>
      <c r="XH476" s="495"/>
      <c r="XI476" s="495"/>
      <c r="XJ476" s="495"/>
      <c r="XK476" s="495"/>
      <c r="XL476" s="495"/>
      <c r="XM476" s="495"/>
      <c r="XN476" s="495"/>
      <c r="XO476" s="495"/>
      <c r="XP476" s="495"/>
      <c r="XQ476" s="495"/>
      <c r="XR476" s="495"/>
      <c r="XS476" s="495"/>
      <c r="XT476" s="495"/>
      <c r="XU476" s="495"/>
      <c r="XV476" s="495"/>
      <c r="XW476" s="495"/>
      <c r="XX476" s="495"/>
      <c r="XY476" s="495"/>
      <c r="XZ476" s="495"/>
      <c r="YA476" s="495"/>
      <c r="YB476" s="495"/>
      <c r="YC476" s="495"/>
      <c r="YD476" s="495"/>
      <c r="YE476" s="495"/>
      <c r="YF476" s="495"/>
      <c r="YG476" s="495"/>
      <c r="YH476" s="495"/>
      <c r="YI476" s="495"/>
      <c r="YJ476" s="495"/>
      <c r="YK476" s="495"/>
      <c r="YL476" s="495"/>
      <c r="YM476" s="495"/>
      <c r="YN476" s="495"/>
      <c r="YO476" s="495"/>
      <c r="YP476" s="495"/>
      <c r="YQ476" s="495"/>
      <c r="YR476" s="495"/>
      <c r="YS476" s="495"/>
      <c r="YT476" s="495"/>
      <c r="YU476" s="495"/>
      <c r="YV476" s="495"/>
      <c r="YW476" s="495"/>
      <c r="YX476" s="495"/>
      <c r="YY476" s="495"/>
      <c r="YZ476" s="495"/>
      <c r="ZA476" s="495"/>
      <c r="ZB476" s="495"/>
      <c r="ZC476" s="495"/>
      <c r="ZD476" s="495"/>
      <c r="ZE476" s="495"/>
      <c r="ZF476" s="495"/>
      <c r="ZG476" s="495"/>
      <c r="ZH476" s="495"/>
      <c r="ZI476" s="495"/>
      <c r="ZJ476" s="495"/>
      <c r="ZK476" s="495"/>
      <c r="ZL476" s="495"/>
      <c r="ZM476" s="495"/>
      <c r="ZN476" s="495"/>
      <c r="ZO476" s="495"/>
      <c r="ZP476" s="495"/>
      <c r="ZQ476" s="495"/>
      <c r="ZR476" s="495"/>
      <c r="ZS476" s="495"/>
      <c r="ZT476" s="495"/>
      <c r="ZU476" s="495"/>
      <c r="ZV476" s="495"/>
      <c r="ZW476" s="495"/>
      <c r="ZX476" s="495"/>
      <c r="ZY476" s="495"/>
      <c r="ZZ476" s="495"/>
      <c r="AAA476" s="495"/>
      <c r="AAB476" s="495"/>
      <c r="AAC476" s="495"/>
      <c r="AAD476" s="495"/>
      <c r="AAE476" s="495"/>
      <c r="AAF476" s="495"/>
      <c r="AAG476" s="495"/>
      <c r="AAH476" s="495"/>
      <c r="AAI476" s="495"/>
      <c r="AAJ476" s="495"/>
      <c r="AAK476" s="495"/>
      <c r="AAL476" s="495"/>
      <c r="AAM476" s="495"/>
      <c r="AAN476" s="495"/>
      <c r="AAO476" s="495"/>
      <c r="AAP476" s="495"/>
      <c r="AAQ476" s="495"/>
      <c r="AAR476" s="495"/>
      <c r="AAS476" s="495"/>
      <c r="AAT476" s="495"/>
      <c r="AAU476" s="495"/>
      <c r="AAV476" s="495"/>
      <c r="AAW476" s="495"/>
      <c r="AAX476" s="495"/>
      <c r="AAY476" s="495"/>
      <c r="AAZ476" s="495"/>
      <c r="ABA476" s="495"/>
      <c r="ABB476" s="495"/>
      <c r="ABC476" s="495"/>
      <c r="ABD476" s="495"/>
      <c r="ABE476" s="495"/>
      <c r="ABF476" s="495"/>
      <c r="ABG476" s="495"/>
      <c r="ABH476" s="495"/>
      <c r="ABI476" s="495"/>
      <c r="ABJ476" s="495"/>
      <c r="ABK476" s="495"/>
      <c r="ABL476" s="495"/>
      <c r="ABM476" s="495"/>
      <c r="ABN476" s="495"/>
      <c r="ABO476" s="495"/>
      <c r="ABP476" s="495"/>
      <c r="ABQ476" s="495"/>
      <c r="ABR476" s="495"/>
      <c r="ABS476" s="495"/>
      <c r="ABT476" s="495"/>
      <c r="ABU476" s="495"/>
      <c r="ABV476" s="495"/>
      <c r="ABW476" s="495"/>
      <c r="ABX476" s="495"/>
      <c r="ABY476" s="495"/>
      <c r="ABZ476" s="495"/>
      <c r="ACA476" s="495"/>
      <c r="ACB476" s="495"/>
      <c r="ACC476" s="495"/>
      <c r="ACD476" s="495"/>
      <c r="ACE476" s="495"/>
      <c r="ACF476" s="495"/>
      <c r="ACG476" s="495"/>
      <c r="ACH476" s="495"/>
      <c r="ACI476" s="495"/>
      <c r="ACJ476" s="495"/>
      <c r="ACK476" s="495"/>
      <c r="ACL476" s="495"/>
      <c r="ACM476" s="495"/>
      <c r="ACN476" s="495"/>
      <c r="ACO476" s="495"/>
      <c r="ACP476" s="495"/>
      <c r="ACQ476" s="495"/>
      <c r="ACR476" s="495"/>
      <c r="ACS476" s="495"/>
      <c r="ACT476" s="495"/>
      <c r="ACU476" s="495"/>
      <c r="ACV476" s="495"/>
      <c r="ACW476" s="495"/>
      <c r="ACX476" s="495"/>
      <c r="ACY476" s="495"/>
      <c r="ACZ476" s="495"/>
      <c r="ADA476" s="495"/>
      <c r="ADB476" s="495"/>
      <c r="ADC476" s="495"/>
      <c r="ADD476" s="495"/>
      <c r="ADE476" s="495"/>
      <c r="ADF476" s="495"/>
      <c r="ADG476" s="495"/>
      <c r="ADH476" s="495"/>
      <c r="ADI476" s="495"/>
      <c r="ADJ476" s="495"/>
      <c r="ADK476" s="495"/>
      <c r="ADL476" s="495"/>
      <c r="ADM476" s="495"/>
      <c r="ADN476" s="495"/>
      <c r="ADO476" s="495"/>
      <c r="ADP476" s="495"/>
      <c r="ADQ476" s="495"/>
      <c r="ADR476" s="495"/>
      <c r="ADS476" s="495"/>
      <c r="ADT476" s="495"/>
      <c r="ADU476" s="495"/>
      <c r="ADV476" s="495"/>
      <c r="ADW476" s="495"/>
      <c r="ADX476" s="495"/>
      <c r="ADY476" s="495"/>
      <c r="ADZ476" s="495"/>
      <c r="AEA476" s="495"/>
      <c r="AEB476" s="495"/>
      <c r="AEC476" s="495"/>
      <c r="AED476" s="495"/>
      <c r="AEE476" s="495"/>
      <c r="AEF476" s="495"/>
      <c r="AEG476" s="495"/>
      <c r="AEH476" s="495"/>
      <c r="AEI476" s="495"/>
      <c r="AEJ476" s="495"/>
      <c r="AEK476" s="495"/>
      <c r="AEL476" s="495"/>
      <c r="AEM476" s="495"/>
      <c r="AEN476" s="495"/>
      <c r="AEO476" s="495"/>
      <c r="AEP476" s="495"/>
      <c r="AEQ476" s="495"/>
      <c r="AER476" s="495"/>
      <c r="AES476" s="495"/>
      <c r="AET476" s="495"/>
      <c r="AEU476" s="495"/>
      <c r="AEV476" s="495"/>
      <c r="AEW476" s="495"/>
      <c r="AEX476" s="495"/>
      <c r="AEY476" s="495"/>
      <c r="AEZ476" s="495"/>
      <c r="AFA476" s="495"/>
      <c r="AFB476" s="495"/>
      <c r="AFC476" s="495"/>
      <c r="AFD476" s="495"/>
      <c r="AFE476" s="495"/>
      <c r="AFF476" s="495"/>
      <c r="AFG476" s="495"/>
      <c r="AFH476" s="495"/>
      <c r="AFI476" s="495"/>
      <c r="AFJ476" s="495"/>
      <c r="AFK476" s="495"/>
      <c r="AFL476" s="495"/>
      <c r="AFM476" s="495"/>
      <c r="AFN476" s="495"/>
      <c r="AFO476" s="495"/>
      <c r="AFP476" s="495"/>
      <c r="AFQ476" s="495"/>
      <c r="AFR476" s="495"/>
      <c r="AFS476" s="495"/>
      <c r="AFT476" s="495"/>
      <c r="AFU476" s="495"/>
      <c r="AFV476" s="495"/>
      <c r="AFW476" s="495"/>
      <c r="AFX476" s="495"/>
      <c r="AFY476" s="495"/>
      <c r="AFZ476" s="495"/>
      <c r="AGA476" s="495"/>
      <c r="AGB476" s="495"/>
      <c r="AGC476" s="495"/>
      <c r="AGD476" s="495"/>
      <c r="AGE476" s="495"/>
      <c r="AGF476" s="495"/>
      <c r="AGG476" s="495"/>
      <c r="AGH476" s="495"/>
      <c r="AGI476" s="495"/>
      <c r="AGJ476" s="495"/>
      <c r="AGK476" s="495"/>
      <c r="AGL476" s="495"/>
      <c r="AGM476" s="495"/>
      <c r="AGN476" s="495"/>
      <c r="AGO476" s="495"/>
      <c r="AGP476" s="495"/>
      <c r="AGQ476" s="495"/>
      <c r="AGR476" s="495"/>
      <c r="AGS476" s="495"/>
      <c r="AGT476" s="495"/>
      <c r="AGU476" s="495"/>
      <c r="AGV476" s="495"/>
      <c r="AGW476" s="495"/>
      <c r="AGX476" s="495"/>
      <c r="AGY476" s="495"/>
      <c r="AGZ476" s="495"/>
      <c r="AHA476" s="495"/>
      <c r="AHB476" s="495"/>
      <c r="AHC476" s="495"/>
      <c r="AHD476" s="495"/>
      <c r="AHE476" s="495"/>
      <c r="AHF476" s="495"/>
      <c r="AHG476" s="495"/>
      <c r="AHH476" s="495"/>
      <c r="AHI476" s="495"/>
      <c r="AHJ476" s="495"/>
      <c r="AHK476" s="495"/>
      <c r="AHL476" s="495"/>
      <c r="AHM476" s="495"/>
      <c r="AHN476" s="495"/>
      <c r="AHO476" s="495"/>
      <c r="AHP476" s="495"/>
      <c r="AHQ476" s="495"/>
      <c r="AHR476" s="495"/>
      <c r="AHS476" s="495"/>
      <c r="AHT476" s="495"/>
      <c r="AHU476" s="495"/>
      <c r="AHV476" s="495"/>
      <c r="AHW476" s="495"/>
      <c r="AHX476" s="495"/>
      <c r="AHY476" s="495"/>
      <c r="AHZ476" s="495"/>
      <c r="AIA476" s="495"/>
      <c r="AIB476" s="495"/>
      <c r="AIC476" s="495"/>
      <c r="AID476" s="495"/>
      <c r="AIE476" s="495"/>
      <c r="AIF476" s="495"/>
      <c r="AIG476" s="495"/>
      <c r="AIH476" s="495"/>
      <c r="AII476" s="495"/>
      <c r="AIJ476" s="495"/>
      <c r="AIK476" s="495"/>
      <c r="AIL476" s="495"/>
      <c r="AIM476" s="495"/>
      <c r="AIN476" s="495"/>
      <c r="AIO476" s="495"/>
      <c r="AIP476" s="495"/>
      <c r="AIQ476" s="495"/>
      <c r="AIR476" s="495"/>
      <c r="AIS476" s="495"/>
      <c r="AIT476" s="495"/>
      <c r="AIU476" s="495"/>
      <c r="AIV476" s="495"/>
      <c r="AIW476" s="495"/>
      <c r="AIX476" s="495"/>
      <c r="AIY476" s="495"/>
      <c r="AIZ476" s="495"/>
      <c r="AJA476" s="495"/>
      <c r="AJB476" s="495"/>
      <c r="AJC476" s="495"/>
      <c r="AJD476" s="495"/>
      <c r="AJE476" s="495"/>
      <c r="AJF476" s="495"/>
      <c r="AJG476" s="495"/>
      <c r="AJH476" s="495"/>
      <c r="AJI476" s="495"/>
      <c r="AJJ476" s="495"/>
      <c r="AJK476" s="495"/>
      <c r="AJL476" s="495"/>
      <c r="AJM476" s="495"/>
      <c r="AJN476" s="495"/>
      <c r="AJO476" s="495"/>
      <c r="AJP476" s="495"/>
      <c r="AJQ476" s="495"/>
      <c r="AJR476" s="495"/>
      <c r="AJS476" s="495"/>
      <c r="AJT476" s="495"/>
      <c r="AJU476" s="495"/>
      <c r="AJV476" s="495"/>
      <c r="AJW476" s="495"/>
      <c r="AJX476" s="495"/>
      <c r="AJY476" s="495"/>
      <c r="AJZ476" s="495"/>
      <c r="AKA476" s="495"/>
      <c r="AKB476" s="495"/>
      <c r="AKC476" s="495"/>
      <c r="AKD476" s="495"/>
      <c r="AKE476" s="495"/>
      <c r="AKF476" s="495"/>
      <c r="AKG476" s="495"/>
      <c r="AKH476" s="495"/>
      <c r="AKI476" s="495"/>
      <c r="AKJ476" s="495"/>
      <c r="AKK476" s="495"/>
      <c r="AKL476" s="495"/>
      <c r="AKM476" s="495"/>
      <c r="AKN476" s="495"/>
      <c r="AKO476" s="495"/>
      <c r="AKP476" s="495"/>
      <c r="AKQ476" s="495"/>
      <c r="AKR476" s="495"/>
      <c r="AKS476" s="495"/>
      <c r="AKT476" s="495"/>
      <c r="AKU476" s="495"/>
      <c r="AKV476" s="495"/>
      <c r="AKW476" s="495"/>
      <c r="AKX476" s="495"/>
      <c r="AKY476" s="495"/>
      <c r="AKZ476" s="495"/>
      <c r="ALA476" s="495"/>
      <c r="ALB476" s="495"/>
      <c r="ALC476" s="495"/>
      <c r="ALD476" s="495"/>
      <c r="ALE476" s="495"/>
      <c r="ALF476" s="495"/>
      <c r="ALG476" s="495"/>
      <c r="ALH476" s="495"/>
      <c r="ALI476" s="495"/>
      <c r="ALJ476" s="495"/>
      <c r="ALK476" s="495"/>
      <c r="ALL476" s="495"/>
      <c r="ALM476" s="495"/>
      <c r="ALN476" s="495"/>
      <c r="ALO476" s="495"/>
      <c r="ALP476" s="495"/>
      <c r="ALQ476" s="495"/>
      <c r="ALR476" s="495"/>
      <c r="ALS476" s="495"/>
      <c r="ALT476" s="495"/>
      <c r="ALU476" s="495"/>
      <c r="ALV476" s="495"/>
      <c r="ALW476" s="495"/>
      <c r="ALX476" s="495"/>
      <c r="ALY476" s="495"/>
      <c r="ALZ476" s="495"/>
      <c r="AMA476" s="495"/>
      <c r="AMB476" s="495"/>
      <c r="AMC476" s="495"/>
      <c r="AMD476" s="495"/>
      <c r="AME476" s="495"/>
      <c r="AMF476" s="495"/>
      <c r="AMG476" s="495"/>
      <c r="AMH476" s="495"/>
      <c r="AMI476" s="495"/>
      <c r="AMJ476" s="495"/>
      <c r="AMK476" s="495"/>
      <c r="AML476" s="495"/>
      <c r="AMM476" s="495"/>
      <c r="AMN476" s="495"/>
      <c r="AMO476" s="495"/>
      <c r="AMP476" s="495"/>
      <c r="AMQ476" s="495"/>
      <c r="AMR476" s="495"/>
      <c r="AMS476" s="495"/>
      <c r="AMT476" s="495"/>
      <c r="AMU476" s="495"/>
      <c r="AMV476" s="495"/>
      <c r="AMW476" s="495"/>
      <c r="AMX476" s="495"/>
      <c r="AMY476" s="495"/>
      <c r="AMZ476" s="495"/>
      <c r="ANA476" s="495"/>
      <c r="ANB476" s="495"/>
      <c r="ANC476" s="495"/>
      <c r="AND476" s="495"/>
      <c r="ANE476" s="495"/>
      <c r="ANF476" s="495"/>
      <c r="ANG476" s="495"/>
      <c r="ANH476" s="495"/>
      <c r="ANI476" s="495"/>
      <c r="ANJ476" s="495"/>
      <c r="ANK476" s="495"/>
      <c r="ANL476" s="495"/>
      <c r="ANM476" s="495"/>
      <c r="ANN476" s="495"/>
      <c r="ANO476" s="495"/>
      <c r="ANP476" s="495"/>
      <c r="ANQ476" s="495"/>
      <c r="ANR476" s="495"/>
      <c r="ANS476" s="495"/>
      <c r="ANT476" s="495"/>
      <c r="ANU476" s="495"/>
      <c r="ANV476" s="495"/>
      <c r="ANW476" s="495"/>
      <c r="ANX476" s="495"/>
      <c r="ANY476" s="495"/>
      <c r="ANZ476" s="495"/>
      <c r="AOA476" s="495"/>
      <c r="AOB476" s="495"/>
      <c r="AOC476" s="495"/>
      <c r="AOD476" s="495"/>
      <c r="AOE476" s="495"/>
      <c r="AOF476" s="495"/>
      <c r="AOG476" s="495"/>
      <c r="AOH476" s="495"/>
      <c r="AOI476" s="495"/>
      <c r="AOJ476" s="495"/>
      <c r="AOK476" s="495"/>
      <c r="AOL476" s="495"/>
      <c r="AOM476" s="495"/>
      <c r="AON476" s="495"/>
      <c r="AOO476" s="495"/>
      <c r="AOP476" s="495"/>
      <c r="AOQ476" s="495"/>
      <c r="AOR476" s="495"/>
      <c r="AOS476" s="495"/>
      <c r="AOT476" s="495"/>
      <c r="AOU476" s="495"/>
      <c r="AOV476" s="495"/>
      <c r="AOW476" s="495"/>
      <c r="AOX476" s="495"/>
      <c r="AOY476" s="495"/>
      <c r="AOZ476" s="495"/>
      <c r="APA476" s="495"/>
      <c r="APB476" s="495"/>
      <c r="APC476" s="495"/>
      <c r="APD476" s="495"/>
      <c r="APE476" s="495"/>
      <c r="APF476" s="495"/>
      <c r="APG476" s="495"/>
      <c r="APH476" s="495"/>
      <c r="API476" s="495"/>
      <c r="APJ476" s="495"/>
      <c r="APK476" s="495"/>
      <c r="APL476" s="495"/>
      <c r="APM476" s="495"/>
      <c r="APN476" s="495"/>
      <c r="APO476" s="495"/>
      <c r="APP476" s="495"/>
      <c r="APQ476" s="495"/>
      <c r="APR476" s="495"/>
      <c r="APS476" s="495"/>
      <c r="APT476" s="495"/>
      <c r="APU476" s="495"/>
      <c r="APV476" s="495"/>
      <c r="APW476" s="495"/>
      <c r="APX476" s="495"/>
      <c r="APY476" s="495"/>
      <c r="APZ476" s="495"/>
      <c r="AQA476" s="495"/>
      <c r="AQB476" s="495"/>
      <c r="AQC476" s="495"/>
      <c r="AQD476" s="495"/>
      <c r="AQE476" s="495"/>
      <c r="AQF476" s="495"/>
      <c r="AQG476" s="495"/>
      <c r="AQH476" s="495"/>
      <c r="AQI476" s="495"/>
      <c r="AQJ476" s="495"/>
      <c r="AQK476" s="495"/>
      <c r="AQL476" s="495"/>
      <c r="AQM476" s="495"/>
      <c r="AQN476" s="495"/>
      <c r="AQO476" s="495"/>
      <c r="AQP476" s="495"/>
      <c r="AQQ476" s="495"/>
      <c r="AQR476" s="495"/>
      <c r="AQS476" s="495"/>
      <c r="AQT476" s="495"/>
      <c r="AQU476" s="495"/>
      <c r="AQV476" s="495"/>
      <c r="AQW476" s="495"/>
      <c r="AQX476" s="495"/>
      <c r="AQY476" s="495"/>
      <c r="AQZ476" s="495"/>
      <c r="ARA476" s="495"/>
      <c r="ARB476" s="495"/>
      <c r="ARC476" s="495"/>
      <c r="ARD476" s="495"/>
      <c r="ARE476" s="495"/>
      <c r="ARF476" s="495"/>
      <c r="ARG476" s="495"/>
      <c r="ARH476" s="495"/>
      <c r="ARI476" s="495"/>
      <c r="ARJ476" s="495"/>
      <c r="ARK476" s="495"/>
      <c r="ARL476" s="495"/>
      <c r="ARM476" s="495"/>
      <c r="ARN476" s="495"/>
      <c r="ARO476" s="495"/>
      <c r="ARP476" s="495"/>
      <c r="ARQ476" s="495"/>
      <c r="ARR476" s="495"/>
      <c r="ARS476" s="495"/>
      <c r="ART476" s="495"/>
      <c r="ARU476" s="495"/>
      <c r="ARV476" s="495"/>
      <c r="ARW476" s="495"/>
      <c r="ARX476" s="495"/>
      <c r="ARY476" s="495"/>
      <c r="ARZ476" s="495"/>
      <c r="ASA476" s="495"/>
      <c r="ASB476" s="495"/>
      <c r="ASC476" s="495"/>
      <c r="ASD476" s="495"/>
      <c r="ASE476" s="495"/>
      <c r="ASF476" s="495"/>
      <c r="ASG476" s="495"/>
      <c r="ASH476" s="495"/>
      <c r="ASI476" s="495"/>
      <c r="ASJ476" s="495"/>
      <c r="ASK476" s="495"/>
      <c r="ASL476" s="495"/>
      <c r="ASM476" s="495"/>
      <c r="ASN476" s="495"/>
      <c r="ASO476" s="495"/>
      <c r="ASP476" s="495"/>
      <c r="ASQ476" s="495"/>
      <c r="ASR476" s="495"/>
      <c r="ASS476" s="495"/>
      <c r="AST476" s="495"/>
      <c r="ASU476" s="495"/>
      <c r="ASV476" s="495"/>
      <c r="ASW476" s="495"/>
      <c r="ASX476" s="495"/>
      <c r="ASY476" s="495"/>
      <c r="ASZ476" s="495"/>
      <c r="ATA476" s="495"/>
      <c r="ATB476" s="495"/>
      <c r="ATC476" s="495"/>
      <c r="ATD476" s="495"/>
      <c r="ATE476" s="495"/>
      <c r="ATF476" s="495"/>
      <c r="ATG476" s="495"/>
      <c r="ATH476" s="495"/>
      <c r="ATI476" s="495"/>
      <c r="ATJ476" s="495"/>
      <c r="ATK476" s="495"/>
      <c r="ATL476" s="495"/>
      <c r="ATM476" s="495"/>
      <c r="ATN476" s="495"/>
      <c r="ATO476" s="495"/>
      <c r="ATP476" s="495"/>
      <c r="ATQ476" s="495"/>
      <c r="ATR476" s="495"/>
      <c r="ATS476" s="495"/>
      <c r="ATT476" s="495"/>
      <c r="ATU476" s="495"/>
      <c r="ATV476" s="495"/>
      <c r="ATW476" s="495"/>
      <c r="ATX476" s="495"/>
      <c r="ATY476" s="495"/>
      <c r="ATZ476" s="495"/>
      <c r="AUA476" s="495"/>
      <c r="AUB476" s="495"/>
      <c r="AUC476" s="495"/>
      <c r="AUD476" s="495"/>
      <c r="AUE476" s="495"/>
      <c r="AUF476" s="495"/>
      <c r="AUG476" s="495"/>
      <c r="AUH476" s="495"/>
      <c r="AUI476" s="495"/>
      <c r="AUJ476" s="495"/>
      <c r="AUK476" s="495"/>
      <c r="AUL476" s="495"/>
      <c r="AUM476" s="495"/>
      <c r="AUN476" s="495"/>
      <c r="AUO476" s="495"/>
      <c r="AUP476" s="495"/>
      <c r="AUQ476" s="495"/>
      <c r="AUR476" s="495"/>
      <c r="AUS476" s="495"/>
      <c r="AUT476" s="495"/>
      <c r="AUU476" s="495"/>
      <c r="AUV476" s="495"/>
      <c r="AUW476" s="495"/>
      <c r="AUX476" s="495"/>
      <c r="AUY476" s="495"/>
      <c r="AUZ476" s="495"/>
      <c r="AVA476" s="495"/>
      <c r="AVB476" s="495"/>
      <c r="AVC476" s="495"/>
      <c r="AVD476" s="495"/>
      <c r="AVE476" s="495"/>
      <c r="AVF476" s="495"/>
      <c r="AVG476" s="495"/>
      <c r="AVH476" s="495"/>
      <c r="AVI476" s="495"/>
      <c r="AVJ476" s="495"/>
      <c r="AVK476" s="495"/>
      <c r="AVL476" s="495"/>
      <c r="AVM476" s="495"/>
      <c r="AVN476" s="495"/>
      <c r="AVO476" s="495"/>
      <c r="AVP476" s="495"/>
      <c r="AVQ476" s="495"/>
      <c r="AVR476" s="495"/>
      <c r="AVS476" s="495"/>
      <c r="AVT476" s="495"/>
      <c r="AVU476" s="495"/>
      <c r="AVV476" s="495"/>
      <c r="AVW476" s="495"/>
      <c r="AVX476" s="495"/>
      <c r="AVY476" s="495"/>
      <c r="AVZ476" s="495"/>
      <c r="AWA476" s="495"/>
      <c r="AWB476" s="495"/>
      <c r="AWC476" s="495"/>
      <c r="AWD476" s="495"/>
      <c r="AWE476" s="495"/>
      <c r="AWF476" s="495"/>
      <c r="AWG476" s="495"/>
      <c r="AWH476" s="495"/>
      <c r="AWI476" s="495"/>
      <c r="AWJ476" s="495"/>
      <c r="AWK476" s="495"/>
      <c r="AWL476" s="495"/>
      <c r="AWM476" s="495"/>
      <c r="AWN476" s="495"/>
      <c r="AWO476" s="495"/>
      <c r="AWP476" s="495"/>
      <c r="AWQ476" s="495"/>
      <c r="AWR476" s="495"/>
      <c r="AWS476" s="495"/>
      <c r="AWT476" s="495"/>
      <c r="AWU476" s="495"/>
      <c r="AWV476" s="495"/>
      <c r="AWW476" s="495"/>
      <c r="AWX476" s="495"/>
      <c r="AWY476" s="495"/>
      <c r="AWZ476" s="495"/>
      <c r="AXA476" s="495"/>
      <c r="AXB476" s="495"/>
      <c r="AXC476" s="495"/>
      <c r="AXD476" s="495"/>
      <c r="AXE476" s="495"/>
      <c r="AXF476" s="495"/>
      <c r="AXG476" s="495"/>
      <c r="AXH476" s="495"/>
      <c r="AXI476" s="495"/>
      <c r="AXJ476" s="495"/>
      <c r="AXK476" s="495"/>
      <c r="AXL476" s="495"/>
      <c r="AXM476" s="495"/>
      <c r="AXN476" s="495"/>
      <c r="AXO476" s="495"/>
      <c r="AXP476" s="495"/>
      <c r="AXQ476" s="495"/>
      <c r="AXR476" s="495"/>
      <c r="AXS476" s="495"/>
      <c r="AXT476" s="495"/>
      <c r="AXU476" s="495"/>
      <c r="AXV476" s="495"/>
      <c r="AXW476" s="495"/>
      <c r="AXX476" s="495"/>
      <c r="AXY476" s="495"/>
      <c r="AXZ476" s="495"/>
      <c r="AYA476" s="495"/>
      <c r="AYB476" s="495"/>
      <c r="AYC476" s="495"/>
      <c r="AYD476" s="495"/>
      <c r="AYE476" s="495"/>
      <c r="AYF476" s="495"/>
      <c r="AYG476" s="495"/>
      <c r="AYH476" s="495"/>
      <c r="AYI476" s="495"/>
      <c r="AYJ476" s="495"/>
      <c r="AYK476" s="495"/>
      <c r="AYL476" s="495"/>
      <c r="AYM476" s="495"/>
      <c r="AYN476" s="495"/>
      <c r="AYO476" s="495"/>
      <c r="AYP476" s="495"/>
      <c r="AYQ476" s="495"/>
      <c r="AYR476" s="495"/>
      <c r="AYS476" s="495"/>
      <c r="AYT476" s="495"/>
      <c r="AYU476" s="495"/>
      <c r="AYV476" s="495"/>
      <c r="AYW476" s="495"/>
      <c r="AYX476" s="495"/>
      <c r="AYY476" s="495"/>
      <c r="AYZ476" s="495"/>
      <c r="AZA476" s="495"/>
      <c r="AZB476" s="495"/>
      <c r="AZC476" s="495"/>
      <c r="AZD476" s="495"/>
      <c r="AZE476" s="495"/>
      <c r="AZF476" s="495"/>
      <c r="AZG476" s="495"/>
      <c r="AZH476" s="495"/>
      <c r="AZI476" s="495"/>
      <c r="AZJ476" s="495"/>
      <c r="AZK476" s="495"/>
      <c r="AZL476" s="495"/>
      <c r="AZM476" s="495"/>
      <c r="AZN476" s="495"/>
      <c r="AZO476" s="495"/>
      <c r="AZP476" s="495"/>
      <c r="AZQ476" s="495"/>
      <c r="AZR476" s="495"/>
      <c r="AZS476" s="495"/>
      <c r="AZT476" s="495"/>
      <c r="AZU476" s="495"/>
      <c r="AZV476" s="495"/>
      <c r="AZW476" s="495"/>
      <c r="AZX476" s="495"/>
      <c r="AZY476" s="495"/>
      <c r="AZZ476" s="495"/>
      <c r="BAA476" s="495"/>
      <c r="BAB476" s="495"/>
      <c r="BAC476" s="495"/>
      <c r="BAD476" s="495"/>
      <c r="BAE476" s="495"/>
      <c r="BAF476" s="495"/>
      <c r="BAG476" s="495"/>
      <c r="BAH476" s="495"/>
      <c r="BAI476" s="495"/>
      <c r="BAJ476" s="495"/>
      <c r="BAK476" s="495"/>
      <c r="BAL476" s="495"/>
      <c r="BAM476" s="495"/>
      <c r="BAN476" s="495"/>
      <c r="BAO476" s="495"/>
      <c r="BAP476" s="495"/>
      <c r="BAQ476" s="495"/>
      <c r="BAR476" s="495"/>
      <c r="BAS476" s="495"/>
      <c r="BAT476" s="495"/>
      <c r="BAU476" s="495"/>
      <c r="BAV476" s="495"/>
      <c r="BAW476" s="495"/>
      <c r="BAX476" s="495"/>
      <c r="BAY476" s="495"/>
      <c r="BAZ476" s="495"/>
      <c r="BBA476" s="495"/>
      <c r="BBB476" s="495"/>
      <c r="BBC476" s="495"/>
      <c r="BBD476" s="495"/>
      <c r="BBE476" s="495"/>
      <c r="BBF476" s="495"/>
      <c r="BBG476" s="495"/>
      <c r="BBH476" s="495"/>
      <c r="BBI476" s="495"/>
      <c r="BBJ476" s="495"/>
      <c r="BBK476" s="495"/>
      <c r="BBL476" s="495"/>
      <c r="BBM476" s="495"/>
      <c r="BBN476" s="495"/>
      <c r="BBO476" s="495"/>
      <c r="BBP476" s="495"/>
      <c r="BBQ476" s="495"/>
      <c r="BBR476" s="495"/>
      <c r="BBS476" s="495"/>
      <c r="BBT476" s="495"/>
      <c r="BBU476" s="495"/>
      <c r="BBV476" s="495"/>
      <c r="BBW476" s="495"/>
      <c r="BBX476" s="495"/>
      <c r="BBY476" s="495"/>
      <c r="BBZ476" s="495"/>
      <c r="BCA476" s="495"/>
      <c r="BCB476" s="495"/>
      <c r="BCC476" s="495"/>
      <c r="BCD476" s="495"/>
      <c r="BCE476" s="495"/>
      <c r="BCF476" s="495"/>
      <c r="BCG476" s="495"/>
      <c r="BCH476" s="495"/>
      <c r="BCI476" s="495"/>
      <c r="BCJ476" s="495"/>
      <c r="BCK476" s="495"/>
      <c r="BCL476" s="495"/>
      <c r="BCM476" s="495"/>
      <c r="BCN476" s="495"/>
      <c r="BCO476" s="495"/>
      <c r="BCP476" s="495"/>
      <c r="BCQ476" s="495"/>
      <c r="BCR476" s="495"/>
      <c r="BCS476" s="495"/>
      <c r="BCT476" s="495"/>
      <c r="BCU476" s="495"/>
      <c r="BCV476" s="495"/>
      <c r="BCW476" s="495"/>
      <c r="BCX476" s="495"/>
      <c r="BCY476" s="495"/>
      <c r="BCZ476" s="495"/>
      <c r="BDA476" s="495"/>
      <c r="BDB476" s="495"/>
      <c r="BDC476" s="495"/>
      <c r="BDD476" s="495"/>
      <c r="BDE476" s="495"/>
      <c r="BDF476" s="495"/>
      <c r="BDG476" s="495"/>
      <c r="BDH476" s="495"/>
      <c r="BDI476" s="495"/>
      <c r="BDJ476" s="495"/>
      <c r="BDK476" s="495"/>
      <c r="BDL476" s="495"/>
      <c r="BDM476" s="495"/>
      <c r="BDN476" s="495"/>
      <c r="BDO476" s="495"/>
      <c r="BDP476" s="495"/>
      <c r="BDQ476" s="495"/>
      <c r="BDR476" s="495"/>
      <c r="BDS476" s="495"/>
      <c r="BDT476" s="495"/>
      <c r="BDU476" s="495"/>
      <c r="BDV476" s="495"/>
      <c r="BDW476" s="495"/>
      <c r="BDX476" s="495"/>
      <c r="BDY476" s="495"/>
      <c r="BDZ476" s="495"/>
      <c r="BEA476" s="495"/>
      <c r="BEB476" s="495"/>
      <c r="BEC476" s="495"/>
      <c r="BED476" s="495"/>
      <c r="BEE476" s="495"/>
      <c r="BEF476" s="495"/>
      <c r="BEG476" s="495"/>
      <c r="BEH476" s="495"/>
      <c r="BEI476" s="495"/>
      <c r="BEJ476" s="495"/>
      <c r="BEK476" s="495"/>
      <c r="BEL476" s="495"/>
      <c r="BEM476" s="495"/>
      <c r="BEN476" s="495"/>
      <c r="BEO476" s="495"/>
      <c r="BEP476" s="495"/>
      <c r="BEQ476" s="495"/>
      <c r="BER476" s="495"/>
      <c r="BES476" s="495"/>
      <c r="BET476" s="495"/>
      <c r="BEU476" s="495"/>
      <c r="BEV476" s="495"/>
      <c r="BEW476" s="495"/>
      <c r="BEX476" s="495"/>
      <c r="BEY476" s="495"/>
      <c r="BEZ476" s="495"/>
      <c r="BFA476" s="495"/>
      <c r="BFB476" s="495"/>
      <c r="BFC476" s="495"/>
      <c r="BFD476" s="495"/>
      <c r="BFE476" s="495"/>
      <c r="BFF476" s="495"/>
      <c r="BFG476" s="495"/>
      <c r="BFH476" s="495"/>
      <c r="BFI476" s="495"/>
      <c r="BFJ476" s="495"/>
      <c r="BFK476" s="495"/>
      <c r="BFL476" s="495"/>
      <c r="BFM476" s="495"/>
      <c r="BFN476" s="495"/>
      <c r="BFO476" s="495"/>
      <c r="BFP476" s="495"/>
      <c r="BFQ476" s="495"/>
      <c r="BFR476" s="495"/>
      <c r="BFS476" s="495"/>
      <c r="BFT476" s="495"/>
      <c r="BFU476" s="495"/>
      <c r="BFV476" s="495"/>
      <c r="BFW476" s="495"/>
      <c r="BFX476" s="495"/>
      <c r="BFY476" s="495"/>
      <c r="BFZ476" s="495"/>
      <c r="BGA476" s="495"/>
      <c r="BGB476" s="495"/>
      <c r="BGC476" s="495"/>
      <c r="BGD476" s="495"/>
      <c r="BGE476" s="495"/>
      <c r="BGF476" s="495"/>
      <c r="BGG476" s="495"/>
      <c r="BGH476" s="495"/>
      <c r="BGI476" s="495"/>
      <c r="BGJ476" s="495"/>
      <c r="BGK476" s="495"/>
      <c r="BGL476" s="495"/>
      <c r="BGM476" s="495"/>
      <c r="BGN476" s="495"/>
      <c r="BGO476" s="495"/>
      <c r="BGP476" s="495"/>
      <c r="BGQ476" s="495"/>
      <c r="BGR476" s="495"/>
      <c r="BGS476" s="495"/>
      <c r="BGT476" s="495"/>
      <c r="BGU476" s="495"/>
      <c r="BGV476" s="495"/>
      <c r="BGW476" s="495"/>
      <c r="BGX476" s="495"/>
      <c r="BGY476" s="495"/>
      <c r="BGZ476" s="495"/>
      <c r="BHA476" s="495"/>
      <c r="BHB476" s="495"/>
      <c r="BHC476" s="495"/>
      <c r="BHD476" s="495"/>
      <c r="BHE476" s="495"/>
      <c r="BHF476" s="495"/>
      <c r="BHG476" s="495"/>
      <c r="BHH476" s="495"/>
      <c r="BHI476" s="495"/>
      <c r="BHJ476" s="495"/>
      <c r="BHK476" s="495"/>
      <c r="BHL476" s="495"/>
      <c r="BHM476" s="495"/>
      <c r="BHN476" s="495"/>
      <c r="BHO476" s="495"/>
      <c r="BHP476" s="495"/>
      <c r="BHQ476" s="495"/>
      <c r="BHR476" s="495"/>
      <c r="BHS476" s="495"/>
      <c r="BHT476" s="495"/>
      <c r="BHU476" s="495"/>
      <c r="BHV476" s="495"/>
      <c r="BHW476" s="495"/>
      <c r="BHX476" s="495"/>
      <c r="BHY476" s="495"/>
      <c r="BHZ476" s="495"/>
      <c r="BIA476" s="495"/>
      <c r="BIB476" s="495"/>
      <c r="BIC476" s="495"/>
      <c r="BID476" s="495"/>
      <c r="BIE476" s="495"/>
      <c r="BIF476" s="495"/>
      <c r="BIG476" s="495"/>
      <c r="BIH476" s="495"/>
      <c r="BII476" s="495"/>
      <c r="BIJ476" s="495"/>
      <c r="BIK476" s="495"/>
      <c r="BIL476" s="495"/>
      <c r="BIM476" s="495"/>
      <c r="BIN476" s="495"/>
      <c r="BIO476" s="495"/>
      <c r="BIP476" s="495"/>
      <c r="BIQ476" s="495"/>
      <c r="BIR476" s="495"/>
      <c r="BIS476" s="495"/>
      <c r="BIT476" s="495"/>
      <c r="BIU476" s="495"/>
      <c r="BIV476" s="495"/>
      <c r="BIW476" s="495"/>
      <c r="BIX476" s="495"/>
      <c r="BIY476" s="495"/>
      <c r="BIZ476" s="495"/>
      <c r="BJA476" s="495"/>
      <c r="BJB476" s="495"/>
      <c r="BJC476" s="495"/>
      <c r="BJD476" s="495"/>
      <c r="BJE476" s="495"/>
      <c r="BJF476" s="495"/>
      <c r="BJG476" s="495"/>
      <c r="BJH476" s="495"/>
      <c r="BJI476" s="495"/>
      <c r="BJJ476" s="495"/>
      <c r="BJK476" s="495"/>
      <c r="BJL476" s="495"/>
      <c r="BJM476" s="495"/>
      <c r="BJN476" s="495"/>
      <c r="BJO476" s="495"/>
      <c r="BJP476" s="495"/>
      <c r="BJQ476" s="495"/>
      <c r="BJR476" s="495"/>
      <c r="BJS476" s="495"/>
      <c r="BJT476" s="495"/>
      <c r="BJU476" s="495"/>
      <c r="BJV476" s="495"/>
      <c r="BJW476" s="495"/>
      <c r="BJX476" s="495"/>
      <c r="BJY476" s="495"/>
      <c r="BJZ476" s="495"/>
      <c r="BKA476" s="495"/>
      <c r="BKB476" s="495"/>
      <c r="BKC476" s="495"/>
      <c r="BKD476" s="495"/>
      <c r="BKE476" s="495"/>
      <c r="BKF476" s="495"/>
      <c r="BKG476" s="495"/>
      <c r="BKH476" s="495"/>
      <c r="BKI476" s="495"/>
      <c r="BKJ476" s="495"/>
      <c r="BKK476" s="495"/>
      <c r="BKL476" s="495"/>
      <c r="BKM476" s="495"/>
      <c r="BKN476" s="495"/>
      <c r="BKO476" s="495"/>
      <c r="BKP476" s="495"/>
      <c r="BKQ476" s="495"/>
      <c r="BKR476" s="495"/>
      <c r="BKS476" s="495"/>
      <c r="BKT476" s="495"/>
      <c r="BKU476" s="495"/>
      <c r="BKV476" s="495"/>
      <c r="BKW476" s="495"/>
      <c r="BKX476" s="495"/>
      <c r="BKY476" s="495"/>
      <c r="BKZ476" s="495"/>
      <c r="BLA476" s="495"/>
      <c r="BLB476" s="495"/>
      <c r="BLC476" s="495"/>
      <c r="BLD476" s="495"/>
      <c r="BLE476" s="495"/>
      <c r="BLF476" s="495"/>
      <c r="BLG476" s="495"/>
      <c r="BLH476" s="495"/>
      <c r="BLI476" s="495"/>
      <c r="BLJ476" s="495"/>
      <c r="BLK476" s="495"/>
      <c r="BLL476" s="495"/>
      <c r="BLM476" s="495"/>
      <c r="BLN476" s="495"/>
      <c r="BLO476" s="495"/>
      <c r="BLP476" s="495"/>
      <c r="BLQ476" s="495"/>
      <c r="BLR476" s="495"/>
      <c r="BLS476" s="495"/>
      <c r="BLT476" s="495"/>
      <c r="BLU476" s="495"/>
      <c r="BLV476" s="495"/>
      <c r="BLW476" s="495"/>
      <c r="BLX476" s="495"/>
      <c r="BLY476" s="495"/>
      <c r="BLZ476" s="495"/>
      <c r="BMA476" s="495"/>
      <c r="BMB476" s="495"/>
      <c r="BMC476" s="495"/>
      <c r="BMD476" s="495"/>
      <c r="BME476" s="495"/>
      <c r="BMF476" s="495"/>
      <c r="BMG476" s="495"/>
      <c r="BMH476" s="495"/>
      <c r="BMI476" s="495"/>
      <c r="BMJ476" s="495"/>
      <c r="BMK476" s="495"/>
      <c r="BML476" s="495"/>
      <c r="BMM476" s="495"/>
      <c r="BMN476" s="495"/>
      <c r="BMO476" s="495"/>
      <c r="BMP476" s="495"/>
      <c r="BMQ476" s="495"/>
      <c r="BMR476" s="495"/>
      <c r="BMS476" s="495"/>
      <c r="BMT476" s="495"/>
      <c r="BMU476" s="495"/>
      <c r="BMV476" s="495"/>
      <c r="BMW476" s="495"/>
      <c r="BMX476" s="495"/>
      <c r="BMY476" s="495"/>
      <c r="BMZ476" s="495"/>
      <c r="BNA476" s="495"/>
      <c r="BNB476" s="495"/>
      <c r="BNC476" s="495"/>
      <c r="BND476" s="495"/>
      <c r="BNE476" s="495"/>
      <c r="BNF476" s="495"/>
      <c r="BNG476" s="495"/>
      <c r="BNH476" s="495"/>
      <c r="BNI476" s="495"/>
      <c r="BNJ476" s="495"/>
      <c r="BNK476" s="495"/>
      <c r="BNL476" s="495"/>
      <c r="BNM476" s="495"/>
      <c r="BNN476" s="495"/>
      <c r="BNO476" s="495"/>
      <c r="BNP476" s="495"/>
      <c r="BNQ476" s="495"/>
      <c r="BNR476" s="495"/>
      <c r="BNS476" s="495"/>
      <c r="BNT476" s="495"/>
      <c r="BNU476" s="495"/>
      <c r="BNV476" s="495"/>
      <c r="BNW476" s="495"/>
      <c r="BNX476" s="495"/>
      <c r="BNY476" s="495"/>
      <c r="BNZ476" s="495"/>
      <c r="BOA476" s="495"/>
      <c r="BOB476" s="495"/>
      <c r="BOC476" s="495"/>
      <c r="BOD476" s="495"/>
      <c r="BOE476" s="495"/>
      <c r="BOF476" s="495"/>
      <c r="BOG476" s="495"/>
      <c r="BOH476" s="495"/>
      <c r="BOI476" s="495"/>
      <c r="BOJ476" s="495"/>
      <c r="BOK476" s="495"/>
      <c r="BOL476" s="495"/>
      <c r="BOM476" s="495"/>
      <c r="BON476" s="495"/>
      <c r="BOO476" s="495"/>
      <c r="BOP476" s="495"/>
      <c r="BOQ476" s="495"/>
      <c r="BOR476" s="495"/>
      <c r="BOS476" s="495"/>
      <c r="BOT476" s="495"/>
      <c r="BOU476" s="495"/>
      <c r="BOV476" s="495"/>
      <c r="BOW476" s="495"/>
      <c r="BOX476" s="495"/>
      <c r="BOY476" s="495"/>
      <c r="BOZ476" s="495"/>
      <c r="BPA476" s="495"/>
      <c r="BPB476" s="495"/>
      <c r="BPC476" s="495"/>
      <c r="BPD476" s="495"/>
      <c r="BPE476" s="495"/>
      <c r="BPF476" s="495"/>
      <c r="BPG476" s="495"/>
      <c r="BPH476" s="495"/>
      <c r="BPI476" s="495"/>
      <c r="BPJ476" s="495"/>
      <c r="BPK476" s="495"/>
      <c r="BPL476" s="495"/>
      <c r="BPM476" s="495"/>
      <c r="BPN476" s="495"/>
      <c r="BPO476" s="495"/>
      <c r="BPP476" s="495"/>
      <c r="BPQ476" s="495"/>
      <c r="BPR476" s="495"/>
      <c r="BPS476" s="495"/>
      <c r="BPT476" s="495"/>
      <c r="BPU476" s="495"/>
      <c r="BPV476" s="495"/>
      <c r="BPW476" s="495"/>
      <c r="BPX476" s="495"/>
      <c r="BPY476" s="495"/>
      <c r="BPZ476" s="495"/>
      <c r="BQA476" s="495"/>
      <c r="BQB476" s="495"/>
      <c r="BQC476" s="495"/>
      <c r="BQD476" s="495"/>
      <c r="BQE476" s="495"/>
      <c r="BQF476" s="495"/>
      <c r="BQG476" s="495"/>
      <c r="BQH476" s="495"/>
      <c r="BQI476" s="495"/>
      <c r="BQJ476" s="495"/>
      <c r="BQK476" s="495"/>
      <c r="BQL476" s="495"/>
      <c r="BQM476" s="495"/>
      <c r="BQN476" s="495"/>
      <c r="BQO476" s="495"/>
      <c r="BQP476" s="495"/>
      <c r="BQQ476" s="495"/>
      <c r="BQR476" s="495"/>
      <c r="BQS476" s="495"/>
      <c r="BQT476" s="495"/>
      <c r="BQU476" s="495"/>
      <c r="BQV476" s="495"/>
      <c r="BQW476" s="495"/>
      <c r="BQX476" s="495"/>
      <c r="BQY476" s="495"/>
      <c r="BQZ476" s="495"/>
      <c r="BRA476" s="495"/>
      <c r="BRB476" s="495"/>
      <c r="BRC476" s="495"/>
      <c r="BRD476" s="495"/>
      <c r="BRE476" s="495"/>
      <c r="BRF476" s="495"/>
      <c r="BRG476" s="495"/>
      <c r="BRH476" s="495"/>
      <c r="BRI476" s="495"/>
      <c r="BRJ476" s="495"/>
      <c r="BRK476" s="495"/>
      <c r="BRL476" s="495"/>
      <c r="BRM476" s="495"/>
      <c r="BRN476" s="495"/>
      <c r="BRO476" s="495"/>
      <c r="BRP476" s="495"/>
      <c r="BRQ476" s="495"/>
      <c r="BRR476" s="495"/>
      <c r="BRS476" s="495"/>
      <c r="BRT476" s="495"/>
      <c r="BRU476" s="495"/>
      <c r="BRV476" s="495"/>
      <c r="BRW476" s="495"/>
      <c r="BRX476" s="495"/>
      <c r="BRY476" s="495"/>
      <c r="BRZ476" s="495"/>
      <c r="BSA476" s="495"/>
      <c r="BSB476" s="495"/>
      <c r="BSC476" s="495"/>
      <c r="BSD476" s="495"/>
      <c r="BSE476" s="495"/>
      <c r="BSF476" s="495"/>
      <c r="BSG476" s="495"/>
      <c r="BSH476" s="495"/>
      <c r="BSI476" s="495"/>
      <c r="BSJ476" s="495"/>
      <c r="BSK476" s="495"/>
      <c r="BSL476" s="495"/>
      <c r="BSM476" s="495"/>
      <c r="BSN476" s="495"/>
      <c r="BSO476" s="495"/>
      <c r="BSP476" s="495"/>
      <c r="BSQ476" s="495"/>
      <c r="BSR476" s="495"/>
      <c r="BSS476" s="495"/>
      <c r="BST476" s="495"/>
      <c r="BSU476" s="495"/>
      <c r="BSV476" s="495"/>
      <c r="BSW476" s="495"/>
      <c r="BSX476" s="495"/>
      <c r="BSY476" s="495"/>
      <c r="BSZ476" s="495"/>
      <c r="BTA476" s="495"/>
      <c r="BTB476" s="495"/>
      <c r="BTC476" s="495"/>
      <c r="BTD476" s="495"/>
      <c r="BTE476" s="495"/>
      <c r="BTF476" s="495"/>
      <c r="BTG476" s="495"/>
      <c r="BTH476" s="495"/>
      <c r="BTI476" s="495"/>
      <c r="BTJ476" s="495"/>
      <c r="BTK476" s="495"/>
      <c r="BTL476" s="495"/>
      <c r="BTM476" s="495"/>
      <c r="BTN476" s="495"/>
      <c r="BTO476" s="495"/>
      <c r="BTP476" s="495"/>
      <c r="BTQ476" s="495"/>
      <c r="BTR476" s="495"/>
      <c r="BTS476" s="495"/>
      <c r="BTT476" s="495"/>
      <c r="BTU476" s="495"/>
      <c r="BTV476" s="495"/>
      <c r="BTW476" s="495"/>
      <c r="BTX476" s="495"/>
      <c r="BTY476" s="495"/>
      <c r="BTZ476" s="495"/>
      <c r="BUA476" s="495"/>
      <c r="BUB476" s="495"/>
      <c r="BUC476" s="495"/>
      <c r="BUD476" s="495"/>
      <c r="BUE476" s="495"/>
      <c r="BUF476" s="495"/>
      <c r="BUG476" s="495"/>
      <c r="BUH476" s="495"/>
      <c r="BUI476" s="495"/>
      <c r="BUJ476" s="495"/>
      <c r="BUK476" s="495"/>
      <c r="BUL476" s="495"/>
      <c r="BUM476" s="495"/>
      <c r="BUN476" s="495"/>
      <c r="BUO476" s="495"/>
      <c r="BUP476" s="495"/>
      <c r="BUQ476" s="495"/>
      <c r="BUR476" s="495"/>
      <c r="BUS476" s="495"/>
      <c r="BUT476" s="495"/>
      <c r="BUU476" s="495"/>
      <c r="BUV476" s="495"/>
      <c r="BUW476" s="495"/>
      <c r="BUX476" s="495"/>
      <c r="BUY476" s="495"/>
      <c r="BUZ476" s="495"/>
      <c r="BVA476" s="495"/>
      <c r="BVB476" s="495"/>
      <c r="BVC476" s="495"/>
      <c r="BVD476" s="495"/>
      <c r="BVE476" s="495"/>
      <c r="BVF476" s="495"/>
      <c r="BVG476" s="495"/>
      <c r="BVH476" s="495"/>
      <c r="BVI476" s="495"/>
      <c r="BVJ476" s="495"/>
      <c r="BVK476" s="495"/>
      <c r="BVL476" s="495"/>
      <c r="BVM476" s="495"/>
      <c r="BVN476" s="495"/>
      <c r="BVO476" s="495"/>
      <c r="BVP476" s="495"/>
      <c r="BVQ476" s="495"/>
      <c r="BVR476" s="495"/>
      <c r="BVS476" s="495"/>
      <c r="BVT476" s="495"/>
      <c r="BVU476" s="495"/>
      <c r="BVV476" s="495"/>
      <c r="BVW476" s="495"/>
      <c r="BVX476" s="495"/>
      <c r="BVY476" s="495"/>
      <c r="BVZ476" s="495"/>
      <c r="BWA476" s="495"/>
      <c r="BWB476" s="495"/>
      <c r="BWC476" s="495"/>
      <c r="BWD476" s="495"/>
      <c r="BWE476" s="495"/>
      <c r="BWF476" s="495"/>
      <c r="BWG476" s="495"/>
      <c r="BWH476" s="495"/>
      <c r="BWI476" s="495"/>
      <c r="BWJ476" s="495"/>
      <c r="BWK476" s="495"/>
      <c r="BWL476" s="495"/>
      <c r="BWM476" s="495"/>
      <c r="BWN476" s="495"/>
      <c r="BWO476" s="495"/>
      <c r="BWP476" s="495"/>
      <c r="BWQ476" s="495"/>
      <c r="BWR476" s="495"/>
      <c r="BWS476" s="495"/>
      <c r="BWT476" s="495"/>
      <c r="BWU476" s="495"/>
      <c r="BWV476" s="495"/>
      <c r="BWW476" s="495"/>
      <c r="BWX476" s="495"/>
      <c r="BWY476" s="495"/>
      <c r="BWZ476" s="495"/>
      <c r="BXA476" s="495"/>
      <c r="BXB476" s="495"/>
      <c r="BXC476" s="495"/>
      <c r="BXD476" s="495"/>
      <c r="BXE476" s="495"/>
      <c r="BXF476" s="495"/>
      <c r="BXG476" s="495"/>
      <c r="BXH476" s="495"/>
      <c r="BXI476" s="495"/>
      <c r="BXJ476" s="495"/>
      <c r="BXK476" s="495"/>
      <c r="BXL476" s="495"/>
      <c r="BXM476" s="495"/>
      <c r="BXN476" s="495"/>
      <c r="BXO476" s="495"/>
      <c r="BXP476" s="495"/>
      <c r="BXQ476" s="495"/>
      <c r="BXR476" s="495"/>
      <c r="BXS476" s="495"/>
      <c r="BXT476" s="495"/>
      <c r="BXU476" s="495"/>
      <c r="BXV476" s="495"/>
      <c r="BXW476" s="495"/>
      <c r="BXX476" s="495"/>
      <c r="BXY476" s="495"/>
      <c r="BXZ476" s="495"/>
      <c r="BYA476" s="495"/>
      <c r="BYB476" s="495"/>
      <c r="BYC476" s="495"/>
      <c r="BYD476" s="495"/>
      <c r="BYE476" s="495"/>
      <c r="BYF476" s="495"/>
      <c r="BYG476" s="495"/>
      <c r="BYH476" s="495"/>
      <c r="BYI476" s="495"/>
      <c r="BYJ476" s="495"/>
      <c r="BYK476" s="495"/>
      <c r="BYL476" s="495"/>
      <c r="BYM476" s="495"/>
      <c r="BYN476" s="495"/>
      <c r="BYO476" s="495"/>
      <c r="BYP476" s="495"/>
      <c r="BYQ476" s="495"/>
      <c r="BYR476" s="495"/>
      <c r="BYS476" s="495"/>
      <c r="BYT476" s="495"/>
      <c r="BYU476" s="495"/>
      <c r="BYV476" s="495"/>
      <c r="BYW476" s="495"/>
      <c r="BYX476" s="495"/>
      <c r="BYY476" s="495"/>
      <c r="BYZ476" s="495"/>
      <c r="BZA476" s="495"/>
      <c r="BZB476" s="495"/>
      <c r="BZC476" s="495"/>
      <c r="BZD476" s="495"/>
      <c r="BZE476" s="495"/>
      <c r="BZF476" s="495"/>
      <c r="BZG476" s="495"/>
      <c r="BZH476" s="495"/>
      <c r="BZI476" s="495"/>
      <c r="BZJ476" s="495"/>
      <c r="BZK476" s="495"/>
      <c r="BZL476" s="495"/>
      <c r="BZM476" s="495"/>
      <c r="BZN476" s="495"/>
      <c r="BZO476" s="495"/>
      <c r="BZP476" s="495"/>
      <c r="BZQ476" s="495"/>
      <c r="BZR476" s="495"/>
      <c r="BZS476" s="495"/>
      <c r="BZT476" s="495"/>
      <c r="BZU476" s="495"/>
      <c r="BZV476" s="495"/>
      <c r="BZW476" s="495"/>
      <c r="BZX476" s="495"/>
      <c r="BZY476" s="495"/>
      <c r="BZZ476" s="495"/>
      <c r="CAA476" s="495"/>
      <c r="CAB476" s="495"/>
      <c r="CAC476" s="495"/>
      <c r="CAD476" s="495"/>
      <c r="CAE476" s="495"/>
      <c r="CAF476" s="495"/>
      <c r="CAG476" s="495"/>
      <c r="CAH476" s="495"/>
      <c r="CAI476" s="495"/>
      <c r="CAJ476" s="495"/>
      <c r="CAK476" s="495"/>
      <c r="CAL476" s="495"/>
      <c r="CAM476" s="495"/>
      <c r="CAN476" s="495"/>
      <c r="CAO476" s="495"/>
      <c r="CAP476" s="495"/>
      <c r="CAQ476" s="495"/>
      <c r="CAR476" s="495"/>
      <c r="CAS476" s="495"/>
      <c r="CAT476" s="495"/>
      <c r="CAU476" s="495"/>
      <c r="CAV476" s="495"/>
      <c r="CAW476" s="495"/>
      <c r="CAX476" s="495"/>
      <c r="CAY476" s="495"/>
      <c r="CAZ476" s="495"/>
      <c r="CBA476" s="495"/>
      <c r="CBB476" s="495"/>
      <c r="CBC476" s="495"/>
      <c r="CBD476" s="495"/>
      <c r="CBE476" s="495"/>
      <c r="CBF476" s="495"/>
      <c r="CBG476" s="495"/>
      <c r="CBH476" s="495"/>
      <c r="CBI476" s="495"/>
      <c r="CBJ476" s="495"/>
      <c r="CBK476" s="495"/>
      <c r="CBL476" s="495"/>
      <c r="CBM476" s="495"/>
      <c r="CBN476" s="495"/>
      <c r="CBO476" s="495"/>
      <c r="CBP476" s="495"/>
      <c r="CBQ476" s="495"/>
      <c r="CBR476" s="495"/>
      <c r="CBS476" s="495"/>
      <c r="CBT476" s="495"/>
      <c r="CBU476" s="495"/>
      <c r="CBV476" s="495"/>
      <c r="CBW476" s="495"/>
      <c r="CBX476" s="495"/>
      <c r="CBY476" s="495"/>
      <c r="CBZ476" s="495"/>
      <c r="CCA476" s="495"/>
      <c r="CCB476" s="495"/>
      <c r="CCC476" s="495"/>
      <c r="CCD476" s="495"/>
      <c r="CCE476" s="495"/>
      <c r="CCF476" s="495"/>
      <c r="CCG476" s="495"/>
      <c r="CCH476" s="495"/>
      <c r="CCI476" s="495"/>
      <c r="CCJ476" s="495"/>
      <c r="CCK476" s="495"/>
      <c r="CCL476" s="495"/>
      <c r="CCM476" s="495"/>
      <c r="CCN476" s="495"/>
      <c r="CCO476" s="495"/>
      <c r="CCP476" s="495"/>
      <c r="CCQ476" s="495"/>
      <c r="CCR476" s="495"/>
      <c r="CCS476" s="495"/>
      <c r="CCT476" s="495"/>
      <c r="CCU476" s="495"/>
      <c r="CCV476" s="495"/>
      <c r="CCW476" s="495"/>
      <c r="CCX476" s="495"/>
      <c r="CCY476" s="495"/>
      <c r="CCZ476" s="495"/>
      <c r="CDA476" s="495"/>
      <c r="CDB476" s="495"/>
      <c r="CDC476" s="495"/>
      <c r="CDD476" s="495"/>
      <c r="CDE476" s="495"/>
      <c r="CDF476" s="495"/>
      <c r="CDG476" s="495"/>
      <c r="CDH476" s="495"/>
      <c r="CDI476" s="495"/>
      <c r="CDJ476" s="495"/>
      <c r="CDK476" s="495"/>
      <c r="CDL476" s="495"/>
      <c r="CDM476" s="495"/>
      <c r="CDN476" s="495"/>
      <c r="CDO476" s="495"/>
      <c r="CDP476" s="495"/>
      <c r="CDQ476" s="495"/>
      <c r="CDR476" s="495"/>
      <c r="CDS476" s="495"/>
      <c r="CDT476" s="495"/>
      <c r="CDU476" s="495"/>
      <c r="CDV476" s="495"/>
      <c r="CDW476" s="495"/>
      <c r="CDX476" s="495"/>
      <c r="CDY476" s="495"/>
      <c r="CDZ476" s="495"/>
      <c r="CEA476" s="495"/>
      <c r="CEB476" s="495"/>
      <c r="CEC476" s="495"/>
      <c r="CED476" s="495"/>
      <c r="CEE476" s="495"/>
      <c r="CEF476" s="495"/>
      <c r="CEG476" s="495"/>
      <c r="CEH476" s="495"/>
      <c r="CEI476" s="495"/>
      <c r="CEJ476" s="495"/>
      <c r="CEK476" s="495"/>
      <c r="CEL476" s="495"/>
      <c r="CEM476" s="495"/>
      <c r="CEN476" s="495"/>
      <c r="CEO476" s="495"/>
      <c r="CEP476" s="495"/>
      <c r="CEQ476" s="495"/>
      <c r="CER476" s="495"/>
      <c r="CES476" s="495"/>
      <c r="CET476" s="495"/>
      <c r="CEU476" s="495"/>
      <c r="CEV476" s="495"/>
      <c r="CEW476" s="495"/>
      <c r="CEX476" s="495"/>
      <c r="CEY476" s="495"/>
      <c r="CEZ476" s="495"/>
      <c r="CFA476" s="495"/>
      <c r="CFB476" s="495"/>
      <c r="CFC476" s="495"/>
      <c r="CFD476" s="495"/>
      <c r="CFE476" s="495"/>
      <c r="CFF476" s="495"/>
      <c r="CFG476" s="495"/>
      <c r="CFH476" s="495"/>
      <c r="CFI476" s="495"/>
      <c r="CFJ476" s="495"/>
      <c r="CFK476" s="495"/>
      <c r="CFL476" s="495"/>
      <c r="CFM476" s="495"/>
      <c r="CFN476" s="495"/>
      <c r="CFO476" s="495"/>
      <c r="CFP476" s="495"/>
      <c r="CFQ476" s="495"/>
      <c r="CFR476" s="495"/>
      <c r="CFS476" s="495"/>
      <c r="CFT476" s="495"/>
      <c r="CFU476" s="495"/>
      <c r="CFV476" s="495"/>
      <c r="CFW476" s="495"/>
      <c r="CFX476" s="495"/>
      <c r="CFY476" s="495"/>
      <c r="CFZ476" s="495"/>
      <c r="CGA476" s="495"/>
      <c r="CGB476" s="495"/>
      <c r="CGC476" s="495"/>
      <c r="CGD476" s="495"/>
      <c r="CGE476" s="495"/>
      <c r="CGF476" s="495"/>
      <c r="CGG476" s="495"/>
      <c r="CGH476" s="495"/>
      <c r="CGI476" s="495"/>
      <c r="CGJ476" s="495"/>
      <c r="CGK476" s="495"/>
      <c r="CGL476" s="495"/>
      <c r="CGM476" s="495"/>
      <c r="CGN476" s="495"/>
      <c r="CGO476" s="495"/>
      <c r="CGP476" s="495"/>
      <c r="CGQ476" s="495"/>
      <c r="CGR476" s="495"/>
      <c r="CGS476" s="495"/>
      <c r="CGT476" s="495"/>
      <c r="CGU476" s="495"/>
      <c r="CGV476" s="495"/>
      <c r="CGW476" s="495"/>
      <c r="CGX476" s="495"/>
      <c r="CGY476" s="495"/>
      <c r="CGZ476" s="495"/>
      <c r="CHA476" s="495"/>
      <c r="CHB476" s="495"/>
      <c r="CHC476" s="495"/>
      <c r="CHD476" s="495"/>
      <c r="CHE476" s="495"/>
      <c r="CHF476" s="495"/>
      <c r="CHG476" s="495"/>
      <c r="CHH476" s="495"/>
      <c r="CHI476" s="495"/>
      <c r="CHJ476" s="495"/>
      <c r="CHK476" s="495"/>
      <c r="CHL476" s="495"/>
      <c r="CHM476" s="495"/>
      <c r="CHN476" s="495"/>
      <c r="CHO476" s="495"/>
      <c r="CHP476" s="495"/>
      <c r="CHQ476" s="495"/>
      <c r="CHR476" s="495"/>
      <c r="CHS476" s="495"/>
      <c r="CHT476" s="495"/>
      <c r="CHU476" s="495"/>
      <c r="CHV476" s="495"/>
      <c r="CHW476" s="495"/>
      <c r="CHX476" s="495"/>
      <c r="CHY476" s="495"/>
      <c r="CHZ476" s="495"/>
      <c r="CIA476" s="495"/>
      <c r="CIB476" s="495"/>
      <c r="CIC476" s="495"/>
      <c r="CID476" s="495"/>
      <c r="CIE476" s="495"/>
      <c r="CIF476" s="495"/>
      <c r="CIG476" s="495"/>
      <c r="CIH476" s="495"/>
      <c r="CII476" s="495"/>
      <c r="CIJ476" s="495"/>
      <c r="CIK476" s="495"/>
      <c r="CIL476" s="495"/>
      <c r="CIM476" s="495"/>
      <c r="CIN476" s="495"/>
      <c r="CIO476" s="495"/>
      <c r="CIP476" s="495"/>
      <c r="CIQ476" s="495"/>
      <c r="CIR476" s="495"/>
      <c r="CIS476" s="495"/>
      <c r="CIT476" s="495"/>
      <c r="CIU476" s="495"/>
      <c r="CIV476" s="495"/>
      <c r="CIW476" s="495"/>
      <c r="CIX476" s="495"/>
      <c r="CIY476" s="495"/>
      <c r="CIZ476" s="495"/>
      <c r="CJA476" s="495"/>
      <c r="CJB476" s="495"/>
      <c r="CJC476" s="495"/>
      <c r="CJD476" s="495"/>
      <c r="CJE476" s="495"/>
      <c r="CJF476" s="495"/>
      <c r="CJG476" s="495"/>
      <c r="CJH476" s="495"/>
      <c r="CJI476" s="495"/>
      <c r="CJJ476" s="495"/>
      <c r="CJK476" s="495"/>
      <c r="CJL476" s="495"/>
      <c r="CJM476" s="495"/>
      <c r="CJN476" s="495"/>
      <c r="CJO476" s="495"/>
      <c r="CJP476" s="495"/>
      <c r="CJQ476" s="495"/>
      <c r="CJR476" s="495"/>
      <c r="CJS476" s="495"/>
      <c r="CJT476" s="495"/>
      <c r="CJU476" s="495"/>
      <c r="CJV476" s="495"/>
      <c r="CJW476" s="495"/>
      <c r="CJX476" s="495"/>
      <c r="CJY476" s="495"/>
      <c r="CJZ476" s="495"/>
      <c r="CKA476" s="495"/>
      <c r="CKB476" s="495"/>
      <c r="CKC476" s="495"/>
      <c r="CKD476" s="495"/>
      <c r="CKE476" s="495"/>
      <c r="CKF476" s="495"/>
      <c r="CKG476" s="495"/>
      <c r="CKH476" s="495"/>
      <c r="CKI476" s="495"/>
      <c r="CKJ476" s="495"/>
      <c r="CKK476" s="495"/>
      <c r="CKL476" s="495"/>
      <c r="CKM476" s="495"/>
      <c r="CKN476" s="495"/>
      <c r="CKO476" s="495"/>
      <c r="CKP476" s="495"/>
      <c r="CKQ476" s="495"/>
      <c r="CKR476" s="495"/>
      <c r="CKS476" s="495"/>
      <c r="CKT476" s="495"/>
      <c r="CKU476" s="495"/>
      <c r="CKV476" s="495"/>
      <c r="CKW476" s="495"/>
      <c r="CKX476" s="495"/>
      <c r="CKY476" s="495"/>
      <c r="CKZ476" s="495"/>
      <c r="CLA476" s="495"/>
      <c r="CLB476" s="495"/>
      <c r="CLC476" s="495"/>
      <c r="CLD476" s="495"/>
      <c r="CLE476" s="495"/>
      <c r="CLF476" s="495"/>
      <c r="CLG476" s="495"/>
      <c r="CLH476" s="495"/>
      <c r="CLI476" s="495"/>
      <c r="CLJ476" s="495"/>
      <c r="CLK476" s="495"/>
      <c r="CLL476" s="495"/>
      <c r="CLM476" s="495"/>
      <c r="CLN476" s="495"/>
      <c r="CLO476" s="495"/>
      <c r="CLP476" s="495"/>
      <c r="CLQ476" s="495"/>
      <c r="CLR476" s="495"/>
      <c r="CLS476" s="495"/>
      <c r="CLT476" s="495"/>
      <c r="CLU476" s="495"/>
      <c r="CLV476" s="495"/>
      <c r="CLW476" s="495"/>
      <c r="CLX476" s="495"/>
      <c r="CLY476" s="495"/>
      <c r="CLZ476" s="495"/>
      <c r="CMA476" s="495"/>
      <c r="CMB476" s="495"/>
      <c r="CMC476" s="495"/>
      <c r="CMD476" s="495"/>
      <c r="CME476" s="495"/>
      <c r="CMF476" s="495"/>
      <c r="CMG476" s="495"/>
      <c r="CMH476" s="495"/>
      <c r="CMI476" s="495"/>
      <c r="CMJ476" s="495"/>
      <c r="CMK476" s="495"/>
      <c r="CML476" s="495"/>
      <c r="CMM476" s="495"/>
      <c r="CMN476" s="495"/>
      <c r="CMO476" s="495"/>
      <c r="CMP476" s="495"/>
      <c r="CMQ476" s="495"/>
      <c r="CMR476" s="495"/>
      <c r="CMS476" s="495"/>
      <c r="CMT476" s="495"/>
      <c r="CMU476" s="495"/>
      <c r="CMV476" s="495"/>
      <c r="CMW476" s="495"/>
      <c r="CMX476" s="495"/>
      <c r="CMY476" s="495"/>
      <c r="CMZ476" s="495"/>
      <c r="CNA476" s="495"/>
      <c r="CNB476" s="495"/>
      <c r="CNC476" s="495"/>
      <c r="CND476" s="495"/>
      <c r="CNE476" s="495"/>
      <c r="CNF476" s="495"/>
      <c r="CNG476" s="495"/>
      <c r="CNH476" s="495"/>
      <c r="CNI476" s="495"/>
      <c r="CNJ476" s="495"/>
      <c r="CNK476" s="495"/>
      <c r="CNL476" s="495"/>
      <c r="CNM476" s="495"/>
      <c r="CNN476" s="495"/>
      <c r="CNO476" s="495"/>
      <c r="CNP476" s="495"/>
      <c r="CNQ476" s="495"/>
      <c r="CNR476" s="495"/>
      <c r="CNS476" s="495"/>
      <c r="CNT476" s="495"/>
      <c r="CNU476" s="495"/>
      <c r="CNV476" s="495"/>
      <c r="CNW476" s="495"/>
      <c r="CNX476" s="495"/>
      <c r="CNY476" s="495"/>
      <c r="CNZ476" s="495"/>
      <c r="COA476" s="495"/>
      <c r="COB476" s="495"/>
      <c r="COC476" s="495"/>
      <c r="COD476" s="495"/>
      <c r="COE476" s="495"/>
      <c r="COF476" s="495"/>
      <c r="COG476" s="495"/>
      <c r="COH476" s="495"/>
      <c r="COI476" s="495"/>
      <c r="COJ476" s="495"/>
      <c r="COK476" s="495"/>
      <c r="COL476" s="495"/>
      <c r="COM476" s="495"/>
      <c r="CON476" s="495"/>
      <c r="COO476" s="495"/>
      <c r="COP476" s="495"/>
      <c r="COQ476" s="495"/>
      <c r="COR476" s="495"/>
      <c r="COS476" s="495"/>
      <c r="COT476" s="495"/>
      <c r="COU476" s="495"/>
      <c r="COV476" s="495"/>
      <c r="COW476" s="495"/>
      <c r="COX476" s="495"/>
      <c r="COY476" s="495"/>
      <c r="COZ476" s="495"/>
      <c r="CPA476" s="495"/>
      <c r="CPB476" s="495"/>
      <c r="CPC476" s="495"/>
      <c r="CPD476" s="495"/>
      <c r="CPE476" s="495"/>
      <c r="CPF476" s="495"/>
      <c r="CPG476" s="495"/>
      <c r="CPH476" s="495"/>
      <c r="CPI476" s="495"/>
      <c r="CPJ476" s="495"/>
      <c r="CPK476" s="495"/>
      <c r="CPL476" s="495"/>
      <c r="CPM476" s="495"/>
      <c r="CPN476" s="495"/>
      <c r="CPO476" s="495"/>
      <c r="CPP476" s="495"/>
      <c r="CPQ476" s="495"/>
      <c r="CPR476" s="495"/>
      <c r="CPS476" s="495"/>
      <c r="CPT476" s="495"/>
      <c r="CPU476" s="495"/>
      <c r="CPV476" s="495"/>
      <c r="CPW476" s="495"/>
      <c r="CPX476" s="495"/>
      <c r="CPY476" s="495"/>
      <c r="CPZ476" s="495"/>
      <c r="CQA476" s="495"/>
      <c r="CQB476" s="495"/>
      <c r="CQC476" s="495"/>
      <c r="CQD476" s="495"/>
      <c r="CQE476" s="495"/>
      <c r="CQF476" s="495"/>
      <c r="CQG476" s="495"/>
      <c r="CQH476" s="495"/>
      <c r="CQI476" s="495"/>
      <c r="CQJ476" s="495"/>
      <c r="CQK476" s="495"/>
      <c r="CQL476" s="495"/>
      <c r="CQM476" s="495"/>
      <c r="CQN476" s="495"/>
      <c r="CQO476" s="495"/>
      <c r="CQP476" s="495"/>
      <c r="CQQ476" s="495"/>
      <c r="CQR476" s="495"/>
      <c r="CQS476" s="495"/>
      <c r="CQT476" s="495"/>
      <c r="CQU476" s="495"/>
      <c r="CQV476" s="495"/>
      <c r="CQW476" s="495"/>
      <c r="CQX476" s="495"/>
      <c r="CQY476" s="495"/>
      <c r="CQZ476" s="495"/>
      <c r="CRA476" s="495"/>
      <c r="CRB476" s="495"/>
      <c r="CRC476" s="495"/>
      <c r="CRD476" s="495"/>
      <c r="CRE476" s="495"/>
      <c r="CRF476" s="495"/>
      <c r="CRG476" s="495"/>
      <c r="CRH476" s="495"/>
      <c r="CRI476" s="495"/>
      <c r="CRJ476" s="495"/>
      <c r="CRK476" s="495"/>
      <c r="CRL476" s="495"/>
      <c r="CRM476" s="495"/>
      <c r="CRN476" s="495"/>
      <c r="CRO476" s="495"/>
      <c r="CRP476" s="495"/>
      <c r="CRQ476" s="495"/>
      <c r="CRR476" s="495"/>
      <c r="CRS476" s="495"/>
      <c r="CRT476" s="495"/>
      <c r="CRU476" s="495"/>
      <c r="CRV476" s="495"/>
      <c r="CRW476" s="495"/>
      <c r="CRX476" s="495"/>
      <c r="CRY476" s="495"/>
      <c r="CRZ476" s="495"/>
      <c r="CSA476" s="495"/>
      <c r="CSB476" s="495"/>
      <c r="CSC476" s="495"/>
      <c r="CSD476" s="495"/>
      <c r="CSE476" s="495"/>
      <c r="CSF476" s="495"/>
      <c r="CSG476" s="495"/>
      <c r="CSH476" s="495"/>
      <c r="CSI476" s="495"/>
      <c r="CSJ476" s="495"/>
      <c r="CSK476" s="495"/>
      <c r="CSL476" s="495"/>
      <c r="CSM476" s="495"/>
      <c r="CSN476" s="495"/>
      <c r="CSO476" s="495"/>
      <c r="CSP476" s="495"/>
      <c r="CSQ476" s="495"/>
      <c r="CSR476" s="495"/>
      <c r="CSS476" s="495"/>
      <c r="CST476" s="495"/>
      <c r="CSU476" s="495"/>
      <c r="CSV476" s="495"/>
      <c r="CSW476" s="495"/>
      <c r="CSX476" s="495"/>
      <c r="CSY476" s="495"/>
      <c r="CSZ476" s="495"/>
      <c r="CTA476" s="495"/>
      <c r="CTB476" s="495"/>
      <c r="CTC476" s="495"/>
      <c r="CTD476" s="495"/>
      <c r="CTE476" s="495"/>
      <c r="CTF476" s="495"/>
      <c r="CTG476" s="495"/>
      <c r="CTH476" s="495"/>
      <c r="CTI476" s="495"/>
      <c r="CTJ476" s="495"/>
      <c r="CTK476" s="495"/>
      <c r="CTL476" s="495"/>
      <c r="CTM476" s="495"/>
      <c r="CTN476" s="495"/>
      <c r="CTO476" s="495"/>
      <c r="CTP476" s="495"/>
      <c r="CTQ476" s="495"/>
      <c r="CTR476" s="495"/>
      <c r="CTS476" s="495"/>
      <c r="CTT476" s="495"/>
      <c r="CTU476" s="495"/>
      <c r="CTV476" s="495"/>
      <c r="CTW476" s="495"/>
      <c r="CTX476" s="495"/>
      <c r="CTY476" s="495"/>
      <c r="CTZ476" s="495"/>
      <c r="CUA476" s="495"/>
      <c r="CUB476" s="495"/>
      <c r="CUC476" s="495"/>
      <c r="CUD476" s="495"/>
      <c r="CUE476" s="495"/>
      <c r="CUF476" s="495"/>
      <c r="CUG476" s="495"/>
      <c r="CUH476" s="495"/>
      <c r="CUI476" s="495"/>
      <c r="CUJ476" s="495"/>
      <c r="CUK476" s="495"/>
      <c r="CUL476" s="495"/>
      <c r="CUM476" s="495"/>
      <c r="CUN476" s="495"/>
      <c r="CUO476" s="495"/>
      <c r="CUP476" s="495"/>
      <c r="CUQ476" s="495"/>
      <c r="CUR476" s="495"/>
      <c r="CUS476" s="495"/>
      <c r="CUT476" s="495"/>
      <c r="CUU476" s="495"/>
      <c r="CUV476" s="495"/>
      <c r="CUW476" s="495"/>
      <c r="CUX476" s="495"/>
      <c r="CUY476" s="495"/>
      <c r="CUZ476" s="495"/>
      <c r="CVA476" s="495"/>
      <c r="CVB476" s="495"/>
      <c r="CVC476" s="495"/>
      <c r="CVD476" s="495"/>
      <c r="CVE476" s="495"/>
      <c r="CVF476" s="495"/>
      <c r="CVG476" s="495"/>
      <c r="CVH476" s="495"/>
      <c r="CVI476" s="495"/>
      <c r="CVJ476" s="495"/>
      <c r="CVK476" s="495"/>
      <c r="CVL476" s="495"/>
      <c r="CVM476" s="495"/>
      <c r="CVN476" s="495"/>
      <c r="CVO476" s="495"/>
      <c r="CVP476" s="495"/>
      <c r="CVQ476" s="495"/>
      <c r="CVR476" s="495"/>
      <c r="CVS476" s="495"/>
      <c r="CVT476" s="495"/>
      <c r="CVU476" s="495"/>
      <c r="CVV476" s="495"/>
      <c r="CVW476" s="495"/>
      <c r="CVX476" s="495"/>
      <c r="CVY476" s="495"/>
      <c r="CVZ476" s="495"/>
      <c r="CWA476" s="495"/>
      <c r="CWB476" s="495"/>
      <c r="CWC476" s="495"/>
      <c r="CWD476" s="495"/>
      <c r="CWE476" s="495"/>
      <c r="CWF476" s="495"/>
      <c r="CWG476" s="495"/>
      <c r="CWH476" s="495"/>
      <c r="CWI476" s="495"/>
      <c r="CWJ476" s="495"/>
      <c r="CWK476" s="495"/>
      <c r="CWL476" s="495"/>
      <c r="CWM476" s="495"/>
      <c r="CWN476" s="495"/>
      <c r="CWO476" s="495"/>
      <c r="CWP476" s="495"/>
      <c r="CWQ476" s="495"/>
      <c r="CWR476" s="495"/>
      <c r="CWS476" s="495"/>
      <c r="CWT476" s="495"/>
      <c r="CWU476" s="495"/>
      <c r="CWV476" s="495"/>
      <c r="CWW476" s="495"/>
      <c r="CWX476" s="495"/>
      <c r="CWY476" s="495"/>
      <c r="CWZ476" s="495"/>
      <c r="CXA476" s="495"/>
      <c r="CXB476" s="495"/>
      <c r="CXC476" s="495"/>
      <c r="CXD476" s="495"/>
      <c r="CXE476" s="495"/>
      <c r="CXF476" s="495"/>
      <c r="CXG476" s="495"/>
      <c r="CXH476" s="495"/>
      <c r="CXI476" s="495"/>
      <c r="CXJ476" s="495"/>
      <c r="CXK476" s="495"/>
      <c r="CXL476" s="495"/>
      <c r="CXM476" s="495"/>
      <c r="CXN476" s="495"/>
      <c r="CXO476" s="495"/>
      <c r="CXP476" s="495"/>
      <c r="CXQ476" s="495"/>
      <c r="CXR476" s="495"/>
      <c r="CXS476" s="495"/>
      <c r="CXT476" s="495"/>
      <c r="CXU476" s="495"/>
      <c r="CXV476" s="495"/>
      <c r="CXW476" s="495"/>
      <c r="CXX476" s="495"/>
      <c r="CXY476" s="495"/>
      <c r="CXZ476" s="495"/>
      <c r="CYA476" s="495"/>
      <c r="CYB476" s="495"/>
      <c r="CYC476" s="495"/>
      <c r="CYD476" s="495"/>
      <c r="CYE476" s="495"/>
      <c r="CYF476" s="495"/>
      <c r="CYG476" s="495"/>
      <c r="CYH476" s="495"/>
      <c r="CYI476" s="495"/>
      <c r="CYJ476" s="495"/>
      <c r="CYK476" s="495"/>
      <c r="CYL476" s="495"/>
      <c r="CYM476" s="495"/>
      <c r="CYN476" s="495"/>
      <c r="CYO476" s="495"/>
      <c r="CYP476" s="495"/>
      <c r="CYQ476" s="495"/>
      <c r="CYR476" s="495"/>
      <c r="CYS476" s="495"/>
      <c r="CYT476" s="495"/>
      <c r="CYU476" s="495"/>
      <c r="CYV476" s="495"/>
      <c r="CYW476" s="495"/>
      <c r="CYX476" s="495"/>
      <c r="CYY476" s="495"/>
      <c r="CYZ476" s="495"/>
      <c r="CZA476" s="495"/>
      <c r="CZB476" s="495"/>
      <c r="CZC476" s="495"/>
      <c r="CZD476" s="495"/>
      <c r="CZE476" s="495"/>
      <c r="CZF476" s="495"/>
      <c r="CZG476" s="495"/>
      <c r="CZH476" s="495"/>
      <c r="CZI476" s="495"/>
      <c r="CZJ476" s="495"/>
      <c r="CZK476" s="495"/>
      <c r="CZL476" s="495"/>
      <c r="CZM476" s="495"/>
      <c r="CZN476" s="495"/>
      <c r="CZO476" s="495"/>
      <c r="CZP476" s="495"/>
      <c r="CZQ476" s="495"/>
      <c r="CZR476" s="495"/>
      <c r="CZS476" s="495"/>
      <c r="CZT476" s="495"/>
      <c r="CZU476" s="495"/>
      <c r="CZV476" s="495"/>
      <c r="CZW476" s="495"/>
      <c r="CZX476" s="495"/>
      <c r="CZY476" s="495"/>
      <c r="CZZ476" s="495"/>
      <c r="DAA476" s="495"/>
      <c r="DAB476" s="495"/>
      <c r="DAC476" s="495"/>
      <c r="DAD476" s="495"/>
      <c r="DAE476" s="495"/>
      <c r="DAF476" s="495"/>
      <c r="DAG476" s="495"/>
      <c r="DAH476" s="495"/>
      <c r="DAI476" s="495"/>
      <c r="DAJ476" s="495"/>
      <c r="DAK476" s="495"/>
      <c r="DAL476" s="495"/>
      <c r="DAM476" s="495"/>
      <c r="DAN476" s="495"/>
      <c r="DAO476" s="495"/>
      <c r="DAP476" s="495"/>
      <c r="DAQ476" s="495"/>
      <c r="DAR476" s="495"/>
      <c r="DAS476" s="495"/>
      <c r="DAT476" s="495"/>
      <c r="DAU476" s="495"/>
      <c r="DAV476" s="495"/>
      <c r="DAW476" s="495"/>
      <c r="DAX476" s="495"/>
      <c r="DAY476" s="495"/>
      <c r="DAZ476" s="495"/>
      <c r="DBA476" s="495"/>
      <c r="DBB476" s="495"/>
      <c r="DBC476" s="495"/>
      <c r="DBD476" s="495"/>
      <c r="DBE476" s="495"/>
      <c r="DBF476" s="495"/>
      <c r="DBG476" s="495"/>
      <c r="DBH476" s="495"/>
      <c r="DBI476" s="495"/>
      <c r="DBJ476" s="495"/>
      <c r="DBK476" s="495"/>
      <c r="DBL476" s="495"/>
      <c r="DBM476" s="495"/>
      <c r="DBN476" s="495"/>
      <c r="DBO476" s="495"/>
      <c r="DBP476" s="495"/>
      <c r="DBQ476" s="495"/>
      <c r="DBR476" s="495"/>
      <c r="DBS476" s="495"/>
      <c r="DBT476" s="495"/>
      <c r="DBU476" s="495"/>
      <c r="DBV476" s="495"/>
      <c r="DBW476" s="495"/>
      <c r="DBX476" s="495"/>
      <c r="DBY476" s="495"/>
      <c r="DBZ476" s="495"/>
      <c r="DCA476" s="495"/>
      <c r="DCB476" s="495"/>
      <c r="DCC476" s="495"/>
      <c r="DCD476" s="495"/>
      <c r="DCE476" s="495"/>
      <c r="DCF476" s="495"/>
      <c r="DCG476" s="495"/>
      <c r="DCH476" s="495"/>
      <c r="DCI476" s="495"/>
      <c r="DCJ476" s="495"/>
      <c r="DCK476" s="495"/>
      <c r="DCL476" s="495"/>
      <c r="DCM476" s="495"/>
      <c r="DCN476" s="495"/>
      <c r="DCO476" s="495"/>
      <c r="DCP476" s="495"/>
      <c r="DCQ476" s="495"/>
      <c r="DCR476" s="495"/>
      <c r="DCS476" s="495"/>
      <c r="DCT476" s="495"/>
      <c r="DCU476" s="495"/>
      <c r="DCV476" s="495"/>
      <c r="DCW476" s="495"/>
      <c r="DCX476" s="495"/>
      <c r="DCY476" s="495"/>
      <c r="DCZ476" s="495"/>
      <c r="DDA476" s="495"/>
      <c r="DDB476" s="495"/>
      <c r="DDC476" s="495"/>
      <c r="DDD476" s="495"/>
      <c r="DDE476" s="495"/>
      <c r="DDF476" s="495"/>
      <c r="DDG476" s="495"/>
      <c r="DDH476" s="495"/>
      <c r="DDI476" s="495"/>
      <c r="DDJ476" s="495"/>
      <c r="DDK476" s="495"/>
      <c r="DDL476" s="495"/>
      <c r="DDM476" s="495"/>
      <c r="DDN476" s="495"/>
      <c r="DDO476" s="495"/>
      <c r="DDP476" s="495"/>
      <c r="DDQ476" s="495"/>
      <c r="DDR476" s="495"/>
      <c r="DDS476" s="495"/>
      <c r="DDT476" s="495"/>
      <c r="DDU476" s="495"/>
      <c r="DDV476" s="495"/>
      <c r="DDW476" s="495"/>
      <c r="DDX476" s="495"/>
      <c r="DDY476" s="495"/>
      <c r="DDZ476" s="495"/>
      <c r="DEA476" s="495"/>
      <c r="DEB476" s="495"/>
      <c r="DEC476" s="495"/>
      <c r="DED476" s="495"/>
      <c r="DEE476" s="495"/>
      <c r="DEF476" s="495"/>
      <c r="DEG476" s="495"/>
      <c r="DEH476" s="495"/>
      <c r="DEI476" s="495"/>
      <c r="DEJ476" s="495"/>
      <c r="DEK476" s="495"/>
      <c r="DEL476" s="495"/>
      <c r="DEM476" s="495"/>
      <c r="DEN476" s="495"/>
      <c r="DEO476" s="495"/>
      <c r="DEP476" s="495"/>
      <c r="DEQ476" s="495"/>
      <c r="DER476" s="495"/>
      <c r="DES476" s="495"/>
      <c r="DET476" s="495"/>
      <c r="DEU476" s="495"/>
      <c r="DEV476" s="495"/>
      <c r="DEW476" s="495"/>
      <c r="DEX476" s="495"/>
      <c r="DEY476" s="495"/>
      <c r="DEZ476" s="495"/>
      <c r="DFA476" s="495"/>
      <c r="DFB476" s="495"/>
      <c r="DFC476" s="495"/>
      <c r="DFD476" s="495"/>
      <c r="DFE476" s="495"/>
      <c r="DFF476" s="495"/>
      <c r="DFG476" s="495"/>
      <c r="DFH476" s="495"/>
      <c r="DFI476" s="495"/>
      <c r="DFJ476" s="495"/>
      <c r="DFK476" s="495"/>
      <c r="DFL476" s="495"/>
      <c r="DFM476" s="495"/>
      <c r="DFN476" s="495"/>
      <c r="DFO476" s="495"/>
      <c r="DFP476" s="495"/>
      <c r="DFQ476" s="495"/>
      <c r="DFR476" s="495"/>
      <c r="DFS476" s="495"/>
      <c r="DFT476" s="495"/>
      <c r="DFU476" s="495"/>
      <c r="DFV476" s="495"/>
      <c r="DFW476" s="495"/>
      <c r="DFX476" s="495"/>
      <c r="DFY476" s="495"/>
      <c r="DFZ476" s="495"/>
      <c r="DGA476" s="495"/>
      <c r="DGB476" s="495"/>
      <c r="DGC476" s="495"/>
      <c r="DGD476" s="495"/>
      <c r="DGE476" s="495"/>
      <c r="DGF476" s="495"/>
      <c r="DGG476" s="495"/>
      <c r="DGH476" s="495"/>
      <c r="DGI476" s="495"/>
      <c r="DGJ476" s="495"/>
      <c r="DGK476" s="495"/>
      <c r="DGL476" s="495"/>
      <c r="DGM476" s="495"/>
      <c r="DGN476" s="495"/>
      <c r="DGO476" s="495"/>
      <c r="DGP476" s="495"/>
      <c r="DGQ476" s="495"/>
      <c r="DGR476" s="495"/>
      <c r="DGS476" s="495"/>
      <c r="DGT476" s="495"/>
      <c r="DGU476" s="495"/>
      <c r="DGV476" s="495"/>
      <c r="DGW476" s="495"/>
      <c r="DGX476" s="495"/>
      <c r="DGY476" s="495"/>
      <c r="DGZ476" s="495"/>
      <c r="DHA476" s="495"/>
      <c r="DHB476" s="495"/>
      <c r="DHC476" s="495"/>
      <c r="DHD476" s="495"/>
      <c r="DHE476" s="495"/>
      <c r="DHF476" s="495"/>
      <c r="DHG476" s="495"/>
      <c r="DHH476" s="495"/>
      <c r="DHI476" s="495"/>
      <c r="DHJ476" s="495"/>
      <c r="DHK476" s="495"/>
      <c r="DHL476" s="495"/>
      <c r="DHM476" s="495"/>
      <c r="DHN476" s="495"/>
      <c r="DHO476" s="495"/>
      <c r="DHP476" s="495"/>
      <c r="DHQ476" s="495"/>
      <c r="DHR476" s="495"/>
      <c r="DHS476" s="495"/>
      <c r="DHT476" s="495"/>
      <c r="DHU476" s="495"/>
      <c r="DHV476" s="495"/>
      <c r="DHW476" s="495"/>
      <c r="DHX476" s="495"/>
      <c r="DHY476" s="495"/>
      <c r="DHZ476" s="495"/>
      <c r="DIA476" s="495"/>
      <c r="DIB476" s="495"/>
      <c r="DIC476" s="495"/>
      <c r="DID476" s="495"/>
      <c r="DIE476" s="495"/>
      <c r="DIF476" s="495"/>
      <c r="DIG476" s="495"/>
      <c r="DIH476" s="495"/>
      <c r="DII476" s="495"/>
      <c r="DIJ476" s="495"/>
      <c r="DIK476" s="495"/>
      <c r="DIL476" s="495"/>
      <c r="DIM476" s="495"/>
      <c r="DIN476" s="495"/>
      <c r="DIO476" s="495"/>
      <c r="DIP476" s="495"/>
      <c r="DIQ476" s="495"/>
      <c r="DIR476" s="495"/>
      <c r="DIS476" s="495"/>
      <c r="DIT476" s="495"/>
      <c r="DIU476" s="495"/>
      <c r="DIV476" s="495"/>
      <c r="DIW476" s="495"/>
      <c r="DIX476" s="495"/>
      <c r="DIY476" s="495"/>
      <c r="DIZ476" s="495"/>
      <c r="DJA476" s="495"/>
      <c r="DJB476" s="495"/>
      <c r="DJC476" s="495"/>
      <c r="DJD476" s="495"/>
      <c r="DJE476" s="495"/>
      <c r="DJF476" s="495"/>
      <c r="DJG476" s="495"/>
      <c r="DJH476" s="495"/>
      <c r="DJI476" s="495"/>
      <c r="DJJ476" s="495"/>
      <c r="DJK476" s="495"/>
      <c r="DJL476" s="495"/>
      <c r="DJM476" s="495"/>
      <c r="DJN476" s="495"/>
      <c r="DJO476" s="495"/>
      <c r="DJP476" s="495"/>
      <c r="DJQ476" s="495"/>
      <c r="DJR476" s="495"/>
      <c r="DJS476" s="495"/>
      <c r="DJT476" s="495"/>
      <c r="DJU476" s="495"/>
      <c r="DJV476" s="495"/>
      <c r="DJW476" s="495"/>
      <c r="DJX476" s="495"/>
      <c r="DJY476" s="495"/>
      <c r="DJZ476" s="495"/>
      <c r="DKA476" s="495"/>
      <c r="DKB476" s="495"/>
      <c r="DKC476" s="495"/>
      <c r="DKD476" s="495"/>
      <c r="DKE476" s="495"/>
      <c r="DKF476" s="495"/>
      <c r="DKG476" s="495"/>
      <c r="DKH476" s="495"/>
      <c r="DKI476" s="495"/>
      <c r="DKJ476" s="495"/>
      <c r="DKK476" s="495"/>
      <c r="DKL476" s="495"/>
      <c r="DKM476" s="495"/>
      <c r="DKN476" s="495"/>
      <c r="DKO476" s="495"/>
      <c r="DKP476" s="495"/>
      <c r="DKQ476" s="495"/>
      <c r="DKR476" s="495"/>
      <c r="DKS476" s="495"/>
      <c r="DKT476" s="495"/>
      <c r="DKU476" s="495"/>
      <c r="DKV476" s="495"/>
      <c r="DKW476" s="495"/>
      <c r="DKX476" s="495"/>
      <c r="DKY476" s="495"/>
      <c r="DKZ476" s="495"/>
      <c r="DLA476" s="495"/>
      <c r="DLB476" s="495"/>
      <c r="DLC476" s="495"/>
      <c r="DLD476" s="495"/>
      <c r="DLE476" s="495"/>
      <c r="DLF476" s="495"/>
      <c r="DLG476" s="495"/>
      <c r="DLH476" s="495"/>
      <c r="DLI476" s="495"/>
      <c r="DLJ476" s="495"/>
      <c r="DLK476" s="495"/>
      <c r="DLL476" s="495"/>
      <c r="DLM476" s="495"/>
      <c r="DLN476" s="495"/>
      <c r="DLO476" s="495"/>
      <c r="DLP476" s="495"/>
      <c r="DLQ476" s="495"/>
      <c r="DLR476" s="495"/>
      <c r="DLS476" s="495"/>
      <c r="DLT476" s="495"/>
      <c r="DLU476" s="495"/>
      <c r="DLV476" s="495"/>
      <c r="DLW476" s="495"/>
      <c r="DLX476" s="495"/>
      <c r="DLY476" s="495"/>
      <c r="DLZ476" s="495"/>
      <c r="DMA476" s="495"/>
      <c r="DMB476" s="495"/>
      <c r="DMC476" s="495"/>
      <c r="DMD476" s="495"/>
      <c r="DME476" s="495"/>
      <c r="DMF476" s="495"/>
      <c r="DMG476" s="495"/>
      <c r="DMH476" s="495"/>
      <c r="DMI476" s="495"/>
      <c r="DMJ476" s="495"/>
      <c r="DMK476" s="495"/>
      <c r="DML476" s="495"/>
      <c r="DMM476" s="495"/>
      <c r="DMN476" s="495"/>
      <c r="DMO476" s="495"/>
      <c r="DMP476" s="495"/>
      <c r="DMQ476" s="495"/>
      <c r="DMR476" s="495"/>
      <c r="DMS476" s="495"/>
      <c r="DMT476" s="495"/>
      <c r="DMU476" s="495"/>
      <c r="DMV476" s="495"/>
      <c r="DMW476" s="495"/>
      <c r="DMX476" s="495"/>
      <c r="DMY476" s="495"/>
      <c r="DMZ476" s="495"/>
      <c r="DNA476" s="495"/>
      <c r="DNB476" s="495"/>
      <c r="DNC476" s="495"/>
      <c r="DND476" s="495"/>
      <c r="DNE476" s="495"/>
      <c r="DNF476" s="495"/>
      <c r="DNG476" s="495"/>
      <c r="DNH476" s="495"/>
      <c r="DNI476" s="495"/>
      <c r="DNJ476" s="495"/>
      <c r="DNK476" s="495"/>
      <c r="DNL476" s="495"/>
      <c r="DNM476" s="495"/>
      <c r="DNN476" s="495"/>
      <c r="DNO476" s="495"/>
      <c r="DNP476" s="495"/>
      <c r="DNQ476" s="495"/>
      <c r="DNR476" s="495"/>
      <c r="DNS476" s="495"/>
      <c r="DNT476" s="495"/>
      <c r="DNU476" s="495"/>
      <c r="DNV476" s="495"/>
      <c r="DNW476" s="495"/>
      <c r="DNX476" s="495"/>
      <c r="DNY476" s="495"/>
      <c r="DNZ476" s="495"/>
      <c r="DOA476" s="495"/>
      <c r="DOB476" s="495"/>
      <c r="DOC476" s="495"/>
      <c r="DOD476" s="495"/>
      <c r="DOE476" s="495"/>
      <c r="DOF476" s="495"/>
      <c r="DOG476" s="495"/>
      <c r="DOH476" s="495"/>
      <c r="DOI476" s="495"/>
      <c r="DOJ476" s="495"/>
      <c r="DOK476" s="495"/>
      <c r="DOL476" s="495"/>
      <c r="DOM476" s="495"/>
      <c r="DON476" s="495"/>
      <c r="DOO476" s="495"/>
      <c r="DOP476" s="495"/>
      <c r="DOQ476" s="495"/>
      <c r="DOR476" s="495"/>
      <c r="DOS476" s="495"/>
      <c r="DOT476" s="495"/>
      <c r="DOU476" s="495"/>
      <c r="DOV476" s="495"/>
      <c r="DOW476" s="495"/>
      <c r="DOX476" s="495"/>
      <c r="DOY476" s="495"/>
      <c r="DOZ476" s="495"/>
      <c r="DPA476" s="495"/>
      <c r="DPB476" s="495"/>
      <c r="DPC476" s="495"/>
      <c r="DPD476" s="495"/>
      <c r="DPE476" s="495"/>
      <c r="DPF476" s="495"/>
      <c r="DPG476" s="495"/>
      <c r="DPH476" s="495"/>
      <c r="DPI476" s="495"/>
      <c r="DPJ476" s="495"/>
      <c r="DPK476" s="495"/>
      <c r="DPL476" s="495"/>
      <c r="DPM476" s="495"/>
      <c r="DPN476" s="495"/>
      <c r="DPO476" s="495"/>
      <c r="DPP476" s="495"/>
      <c r="DPQ476" s="495"/>
      <c r="DPR476" s="495"/>
      <c r="DPS476" s="495"/>
      <c r="DPT476" s="495"/>
      <c r="DPU476" s="495"/>
      <c r="DPV476" s="495"/>
      <c r="DPW476" s="495"/>
      <c r="DPX476" s="495"/>
      <c r="DPY476" s="495"/>
      <c r="DPZ476" s="495"/>
      <c r="DQA476" s="495"/>
      <c r="DQB476" s="495"/>
      <c r="DQC476" s="495"/>
      <c r="DQD476" s="495"/>
      <c r="DQE476" s="495"/>
      <c r="DQF476" s="495"/>
      <c r="DQG476" s="495"/>
      <c r="DQH476" s="495"/>
      <c r="DQI476" s="495"/>
      <c r="DQJ476" s="495"/>
      <c r="DQK476" s="495"/>
      <c r="DQL476" s="495"/>
      <c r="DQM476" s="495"/>
      <c r="DQN476" s="495"/>
      <c r="DQO476" s="495"/>
      <c r="DQP476" s="495"/>
      <c r="DQQ476" s="495"/>
      <c r="DQR476" s="495"/>
      <c r="DQS476" s="495"/>
      <c r="DQT476" s="495"/>
      <c r="DQU476" s="495"/>
      <c r="DQV476" s="495"/>
      <c r="DQW476" s="495"/>
      <c r="DQX476" s="495"/>
      <c r="DQY476" s="495"/>
      <c r="DQZ476" s="495"/>
      <c r="DRA476" s="495"/>
      <c r="DRB476" s="495"/>
      <c r="DRC476" s="495"/>
      <c r="DRD476" s="495"/>
      <c r="DRE476" s="495"/>
      <c r="DRF476" s="495"/>
      <c r="DRG476" s="495"/>
      <c r="DRH476" s="495"/>
      <c r="DRI476" s="495"/>
      <c r="DRJ476" s="495"/>
      <c r="DRK476" s="495"/>
      <c r="DRL476" s="495"/>
      <c r="DRM476" s="495"/>
      <c r="DRN476" s="495"/>
      <c r="DRO476" s="495"/>
      <c r="DRP476" s="495"/>
      <c r="DRQ476" s="495"/>
      <c r="DRR476" s="495"/>
      <c r="DRS476" s="495"/>
      <c r="DRT476" s="495"/>
      <c r="DRU476" s="495"/>
      <c r="DRV476" s="495"/>
      <c r="DRW476" s="495"/>
      <c r="DRX476" s="495"/>
      <c r="DRY476" s="495"/>
      <c r="DRZ476" s="495"/>
      <c r="DSA476" s="495"/>
      <c r="DSB476" s="495"/>
      <c r="DSC476" s="495"/>
      <c r="DSD476" s="495"/>
      <c r="DSE476" s="495"/>
      <c r="DSF476" s="495"/>
      <c r="DSG476" s="495"/>
      <c r="DSH476" s="495"/>
      <c r="DSI476" s="495"/>
      <c r="DSJ476" s="495"/>
      <c r="DSK476" s="495"/>
      <c r="DSL476" s="495"/>
      <c r="DSM476" s="495"/>
      <c r="DSN476" s="495"/>
      <c r="DSO476" s="495"/>
      <c r="DSP476" s="495"/>
      <c r="DSQ476" s="495"/>
      <c r="DSR476" s="495"/>
      <c r="DSS476" s="495"/>
      <c r="DST476" s="495"/>
      <c r="DSU476" s="495"/>
      <c r="DSV476" s="495"/>
      <c r="DSW476" s="495"/>
      <c r="DSX476" s="495"/>
      <c r="DSY476" s="495"/>
      <c r="DSZ476" s="495"/>
      <c r="DTA476" s="495"/>
      <c r="DTB476" s="495"/>
      <c r="DTC476" s="495"/>
      <c r="DTD476" s="495"/>
      <c r="DTE476" s="495"/>
      <c r="DTF476" s="495"/>
      <c r="DTG476" s="495"/>
      <c r="DTH476" s="495"/>
      <c r="DTI476" s="495"/>
      <c r="DTJ476" s="495"/>
      <c r="DTK476" s="495"/>
      <c r="DTL476" s="495"/>
      <c r="DTM476" s="495"/>
      <c r="DTN476" s="495"/>
      <c r="DTO476" s="495"/>
      <c r="DTP476" s="495"/>
      <c r="DTQ476" s="495"/>
      <c r="DTR476" s="495"/>
      <c r="DTS476" s="495"/>
      <c r="DTT476" s="495"/>
      <c r="DTU476" s="495"/>
      <c r="DTV476" s="495"/>
      <c r="DTW476" s="495"/>
      <c r="DTX476" s="495"/>
      <c r="DTY476" s="495"/>
      <c r="DTZ476" s="495"/>
      <c r="DUA476" s="495"/>
      <c r="DUB476" s="495"/>
      <c r="DUC476" s="495"/>
      <c r="DUD476" s="495"/>
      <c r="DUE476" s="495"/>
      <c r="DUF476" s="495"/>
      <c r="DUG476" s="495"/>
      <c r="DUH476" s="495"/>
      <c r="DUI476" s="495"/>
      <c r="DUJ476" s="495"/>
      <c r="DUK476" s="495"/>
      <c r="DUL476" s="495"/>
      <c r="DUM476" s="495"/>
      <c r="DUN476" s="495"/>
      <c r="DUO476" s="495"/>
      <c r="DUP476" s="495"/>
      <c r="DUQ476" s="495"/>
      <c r="DUR476" s="495"/>
      <c r="DUS476" s="495"/>
      <c r="DUT476" s="495"/>
      <c r="DUU476" s="495"/>
      <c r="DUV476" s="495"/>
      <c r="DUW476" s="495"/>
      <c r="DUX476" s="495"/>
      <c r="DUY476" s="495"/>
      <c r="DUZ476" s="495"/>
      <c r="DVA476" s="495"/>
      <c r="DVB476" s="495"/>
      <c r="DVC476" s="495"/>
      <c r="DVD476" s="495"/>
      <c r="DVE476" s="495"/>
      <c r="DVF476" s="495"/>
      <c r="DVG476" s="495"/>
      <c r="DVH476" s="495"/>
      <c r="DVI476" s="495"/>
      <c r="DVJ476" s="495"/>
      <c r="DVK476" s="495"/>
      <c r="DVL476" s="495"/>
      <c r="DVM476" s="495"/>
      <c r="DVN476" s="495"/>
      <c r="DVO476" s="495"/>
      <c r="DVP476" s="495"/>
      <c r="DVQ476" s="495"/>
      <c r="DVR476" s="495"/>
      <c r="DVS476" s="495"/>
      <c r="DVT476" s="495"/>
      <c r="DVU476" s="495"/>
      <c r="DVV476" s="495"/>
      <c r="DVW476" s="495"/>
      <c r="DVX476" s="495"/>
      <c r="DVY476" s="495"/>
      <c r="DVZ476" s="495"/>
      <c r="DWA476" s="495"/>
      <c r="DWB476" s="495"/>
      <c r="DWC476" s="495"/>
      <c r="DWD476" s="495"/>
      <c r="DWE476" s="495"/>
      <c r="DWF476" s="495"/>
      <c r="DWG476" s="495"/>
      <c r="DWH476" s="495"/>
      <c r="DWI476" s="495"/>
      <c r="DWJ476" s="495"/>
      <c r="DWK476" s="495"/>
      <c r="DWL476" s="495"/>
      <c r="DWM476" s="495"/>
      <c r="DWN476" s="495"/>
      <c r="DWO476" s="495"/>
      <c r="DWP476" s="495"/>
      <c r="DWQ476" s="495"/>
      <c r="DWR476" s="495"/>
      <c r="DWS476" s="495"/>
      <c r="DWT476" s="495"/>
      <c r="DWU476" s="495"/>
      <c r="DWV476" s="495"/>
      <c r="DWW476" s="495"/>
      <c r="DWX476" s="495"/>
      <c r="DWY476" s="495"/>
      <c r="DWZ476" s="495"/>
      <c r="DXA476" s="495"/>
      <c r="DXB476" s="495"/>
      <c r="DXC476" s="495"/>
      <c r="DXD476" s="495"/>
      <c r="DXE476" s="495"/>
      <c r="DXF476" s="495"/>
      <c r="DXG476" s="495"/>
      <c r="DXH476" s="495"/>
      <c r="DXI476" s="495"/>
      <c r="DXJ476" s="495"/>
      <c r="DXK476" s="495"/>
      <c r="DXL476" s="495"/>
      <c r="DXM476" s="495"/>
      <c r="DXN476" s="495"/>
      <c r="DXO476" s="495"/>
      <c r="DXP476" s="495"/>
      <c r="DXQ476" s="495"/>
      <c r="DXR476" s="495"/>
      <c r="DXS476" s="495"/>
      <c r="DXT476" s="495"/>
      <c r="DXU476" s="495"/>
      <c r="DXV476" s="495"/>
      <c r="DXW476" s="495"/>
      <c r="DXX476" s="495"/>
      <c r="DXY476" s="495"/>
      <c r="DXZ476" s="495"/>
      <c r="DYA476" s="495"/>
      <c r="DYB476" s="495"/>
      <c r="DYC476" s="495"/>
      <c r="DYD476" s="495"/>
      <c r="DYE476" s="495"/>
      <c r="DYF476" s="495"/>
      <c r="DYG476" s="495"/>
      <c r="DYH476" s="495"/>
      <c r="DYI476" s="495"/>
      <c r="DYJ476" s="495"/>
      <c r="DYK476" s="495"/>
      <c r="DYL476" s="495"/>
      <c r="DYM476" s="495"/>
      <c r="DYN476" s="495"/>
      <c r="DYO476" s="495"/>
      <c r="DYP476" s="495"/>
      <c r="DYQ476" s="495"/>
      <c r="DYR476" s="495"/>
      <c r="DYS476" s="495"/>
      <c r="DYT476" s="495"/>
      <c r="DYU476" s="495"/>
      <c r="DYV476" s="495"/>
      <c r="DYW476" s="495"/>
      <c r="DYX476" s="495"/>
      <c r="DYY476" s="495"/>
      <c r="DYZ476" s="495"/>
      <c r="DZA476" s="495"/>
      <c r="DZB476" s="495"/>
      <c r="DZC476" s="495"/>
      <c r="DZD476" s="495"/>
      <c r="DZE476" s="495"/>
      <c r="DZF476" s="495"/>
      <c r="DZG476" s="495"/>
      <c r="DZH476" s="495"/>
      <c r="DZI476" s="495"/>
      <c r="DZJ476" s="495"/>
      <c r="DZK476" s="495"/>
      <c r="DZL476" s="495"/>
      <c r="DZM476" s="495"/>
      <c r="DZN476" s="495"/>
      <c r="DZO476" s="495"/>
      <c r="DZP476" s="495"/>
      <c r="DZQ476" s="495"/>
      <c r="DZR476" s="495"/>
      <c r="DZS476" s="495"/>
      <c r="DZT476" s="495"/>
      <c r="DZU476" s="495"/>
      <c r="DZV476" s="495"/>
      <c r="DZW476" s="495"/>
      <c r="DZX476" s="495"/>
      <c r="DZY476" s="495"/>
      <c r="DZZ476" s="495"/>
      <c r="EAA476" s="495"/>
      <c r="EAB476" s="495"/>
      <c r="EAC476" s="495"/>
      <c r="EAD476" s="495"/>
      <c r="EAE476" s="495"/>
      <c r="EAF476" s="495"/>
      <c r="EAG476" s="495"/>
      <c r="EAH476" s="495"/>
      <c r="EAI476" s="495"/>
      <c r="EAJ476" s="495"/>
      <c r="EAK476" s="495"/>
      <c r="EAL476" s="495"/>
      <c r="EAM476" s="495"/>
      <c r="EAN476" s="495"/>
      <c r="EAO476" s="495"/>
      <c r="EAP476" s="495"/>
      <c r="EAQ476" s="495"/>
      <c r="EAR476" s="495"/>
      <c r="EAS476" s="495"/>
      <c r="EAT476" s="495"/>
      <c r="EAU476" s="495"/>
      <c r="EAV476" s="495"/>
      <c r="EAW476" s="495"/>
      <c r="EAX476" s="495"/>
      <c r="EAY476" s="495"/>
      <c r="EAZ476" s="495"/>
      <c r="EBA476" s="495"/>
      <c r="EBB476" s="495"/>
      <c r="EBC476" s="495"/>
      <c r="EBD476" s="495"/>
      <c r="EBE476" s="495"/>
      <c r="EBF476" s="495"/>
      <c r="EBG476" s="495"/>
      <c r="EBH476" s="495"/>
      <c r="EBI476" s="495"/>
      <c r="EBJ476" s="495"/>
      <c r="EBK476" s="495"/>
      <c r="EBL476" s="495"/>
      <c r="EBM476" s="495"/>
      <c r="EBN476" s="495"/>
      <c r="EBO476" s="495"/>
      <c r="EBP476" s="495"/>
      <c r="EBQ476" s="495"/>
      <c r="EBR476" s="495"/>
      <c r="EBS476" s="495"/>
      <c r="EBT476" s="495"/>
      <c r="EBU476" s="495"/>
      <c r="EBV476" s="495"/>
      <c r="EBW476" s="495"/>
      <c r="EBX476" s="495"/>
      <c r="EBY476" s="495"/>
      <c r="EBZ476" s="495"/>
      <c r="ECA476" s="495"/>
      <c r="ECB476" s="495"/>
      <c r="ECC476" s="495"/>
      <c r="ECD476" s="495"/>
      <c r="ECE476" s="495"/>
      <c r="ECF476" s="495"/>
      <c r="ECG476" s="495"/>
      <c r="ECH476" s="495"/>
      <c r="ECI476" s="495"/>
      <c r="ECJ476" s="495"/>
      <c r="ECK476" s="495"/>
      <c r="ECL476" s="495"/>
      <c r="ECM476" s="495"/>
      <c r="ECN476" s="495"/>
      <c r="ECO476" s="495"/>
      <c r="ECP476" s="495"/>
      <c r="ECQ476" s="495"/>
      <c r="ECR476" s="495"/>
      <c r="ECS476" s="495"/>
      <c r="ECT476" s="495"/>
      <c r="ECU476" s="495"/>
      <c r="ECV476" s="495"/>
      <c r="ECW476" s="495"/>
      <c r="ECX476" s="495"/>
      <c r="ECY476" s="495"/>
      <c r="ECZ476" s="495"/>
      <c r="EDA476" s="495"/>
      <c r="EDB476" s="495"/>
      <c r="EDC476" s="495"/>
      <c r="EDD476" s="495"/>
      <c r="EDE476" s="495"/>
      <c r="EDF476" s="495"/>
      <c r="EDG476" s="495"/>
      <c r="EDH476" s="495"/>
      <c r="EDI476" s="495"/>
      <c r="EDJ476" s="495"/>
      <c r="EDK476" s="495"/>
      <c r="EDL476" s="495"/>
      <c r="EDM476" s="495"/>
      <c r="EDN476" s="495"/>
      <c r="EDO476" s="495"/>
      <c r="EDP476" s="495"/>
      <c r="EDQ476" s="495"/>
      <c r="EDR476" s="495"/>
      <c r="EDS476" s="495"/>
      <c r="EDT476" s="495"/>
      <c r="EDU476" s="495"/>
      <c r="EDV476" s="495"/>
      <c r="EDW476" s="495"/>
      <c r="EDX476" s="495"/>
      <c r="EDY476" s="495"/>
      <c r="EDZ476" s="495"/>
      <c r="EEA476" s="495"/>
      <c r="EEB476" s="495"/>
      <c r="EEC476" s="495"/>
      <c r="EED476" s="495"/>
      <c r="EEE476" s="495"/>
      <c r="EEF476" s="495"/>
      <c r="EEG476" s="495"/>
      <c r="EEH476" s="495"/>
      <c r="EEI476" s="495"/>
      <c r="EEJ476" s="495"/>
      <c r="EEK476" s="495"/>
      <c r="EEL476" s="495"/>
      <c r="EEM476" s="495"/>
      <c r="EEN476" s="495"/>
      <c r="EEO476" s="495"/>
      <c r="EEP476" s="495"/>
      <c r="EEQ476" s="495"/>
      <c r="EER476" s="495"/>
      <c r="EES476" s="495"/>
      <c r="EET476" s="495"/>
      <c r="EEU476" s="495"/>
      <c r="EEV476" s="495"/>
      <c r="EEW476" s="495"/>
      <c r="EEX476" s="495"/>
      <c r="EEY476" s="495"/>
      <c r="EEZ476" s="495"/>
      <c r="EFA476" s="495"/>
      <c r="EFB476" s="495"/>
      <c r="EFC476" s="495"/>
      <c r="EFD476" s="495"/>
      <c r="EFE476" s="495"/>
      <c r="EFF476" s="495"/>
      <c r="EFG476" s="495"/>
      <c r="EFH476" s="495"/>
      <c r="EFI476" s="495"/>
      <c r="EFJ476" s="495"/>
      <c r="EFK476" s="495"/>
      <c r="EFL476" s="495"/>
      <c r="EFM476" s="495"/>
      <c r="EFN476" s="495"/>
      <c r="EFO476" s="495"/>
      <c r="EFP476" s="495"/>
      <c r="EFQ476" s="495"/>
      <c r="EFR476" s="495"/>
      <c r="EFS476" s="495"/>
      <c r="EFT476" s="495"/>
      <c r="EFU476" s="495"/>
      <c r="EFV476" s="495"/>
      <c r="EFW476" s="495"/>
      <c r="EFX476" s="495"/>
      <c r="EFY476" s="495"/>
      <c r="EFZ476" s="495"/>
      <c r="EGA476" s="495"/>
      <c r="EGB476" s="495"/>
      <c r="EGC476" s="495"/>
      <c r="EGD476" s="495"/>
      <c r="EGE476" s="495"/>
      <c r="EGF476" s="495"/>
      <c r="EGG476" s="495"/>
      <c r="EGH476" s="495"/>
      <c r="EGI476" s="495"/>
      <c r="EGJ476" s="495"/>
      <c r="EGK476" s="495"/>
      <c r="EGL476" s="495"/>
      <c r="EGM476" s="495"/>
      <c r="EGN476" s="495"/>
      <c r="EGO476" s="495"/>
      <c r="EGP476" s="495"/>
      <c r="EGQ476" s="495"/>
      <c r="EGR476" s="495"/>
      <c r="EGS476" s="495"/>
      <c r="EGT476" s="495"/>
      <c r="EGU476" s="495"/>
      <c r="EGV476" s="495"/>
      <c r="EGW476" s="495"/>
      <c r="EGX476" s="495"/>
      <c r="EGY476" s="495"/>
      <c r="EGZ476" s="495"/>
      <c r="EHA476" s="495"/>
      <c r="EHB476" s="495"/>
      <c r="EHC476" s="495"/>
      <c r="EHD476" s="495"/>
      <c r="EHE476" s="495"/>
      <c r="EHF476" s="495"/>
      <c r="EHG476" s="495"/>
      <c r="EHH476" s="495"/>
      <c r="EHI476" s="495"/>
      <c r="EHJ476" s="495"/>
      <c r="EHK476" s="495"/>
      <c r="EHL476" s="495"/>
      <c r="EHM476" s="495"/>
      <c r="EHN476" s="495"/>
      <c r="EHO476" s="495"/>
      <c r="EHP476" s="495"/>
      <c r="EHQ476" s="495"/>
      <c r="EHR476" s="495"/>
      <c r="EHS476" s="495"/>
      <c r="EHT476" s="495"/>
      <c r="EHU476" s="495"/>
      <c r="EHV476" s="495"/>
      <c r="EHW476" s="495"/>
      <c r="EHX476" s="495"/>
      <c r="EHY476" s="495"/>
      <c r="EHZ476" s="495"/>
      <c r="EIA476" s="495"/>
      <c r="EIB476" s="495"/>
      <c r="EIC476" s="495"/>
      <c r="EID476" s="495"/>
      <c r="EIE476" s="495"/>
      <c r="EIF476" s="495"/>
      <c r="EIG476" s="495"/>
      <c r="EIH476" s="495"/>
      <c r="EII476" s="495"/>
      <c r="EIJ476" s="495"/>
      <c r="EIK476" s="495"/>
      <c r="EIL476" s="495"/>
      <c r="EIM476" s="495"/>
      <c r="EIN476" s="495"/>
      <c r="EIO476" s="495"/>
      <c r="EIP476" s="495"/>
      <c r="EIQ476" s="495"/>
      <c r="EIR476" s="495"/>
      <c r="EIS476" s="495"/>
      <c r="EIT476" s="495"/>
      <c r="EIU476" s="495"/>
      <c r="EIV476" s="495"/>
      <c r="EIW476" s="495"/>
      <c r="EIX476" s="495"/>
      <c r="EIY476" s="495"/>
      <c r="EIZ476" s="495"/>
      <c r="EJA476" s="495"/>
      <c r="EJB476" s="495"/>
      <c r="EJC476" s="495"/>
      <c r="EJD476" s="495"/>
      <c r="EJE476" s="495"/>
      <c r="EJF476" s="495"/>
      <c r="EJG476" s="495"/>
      <c r="EJH476" s="495"/>
      <c r="EJI476" s="495"/>
      <c r="EJJ476" s="495"/>
      <c r="EJK476" s="495"/>
      <c r="EJL476" s="495"/>
      <c r="EJM476" s="495"/>
      <c r="EJN476" s="495"/>
      <c r="EJO476" s="495"/>
      <c r="EJP476" s="495"/>
      <c r="EJQ476" s="495"/>
      <c r="EJR476" s="495"/>
      <c r="EJS476" s="495"/>
      <c r="EJT476" s="495"/>
      <c r="EJU476" s="495"/>
      <c r="EJV476" s="495"/>
      <c r="EJW476" s="495"/>
      <c r="EJX476" s="495"/>
      <c r="EJY476" s="495"/>
      <c r="EJZ476" s="495"/>
      <c r="EKA476" s="495"/>
      <c r="EKB476" s="495"/>
      <c r="EKC476" s="495"/>
      <c r="EKD476" s="495"/>
      <c r="EKE476" s="495"/>
      <c r="EKF476" s="495"/>
      <c r="EKG476" s="495"/>
      <c r="EKH476" s="495"/>
      <c r="EKI476" s="495"/>
      <c r="EKJ476" s="495"/>
      <c r="EKK476" s="495"/>
      <c r="EKL476" s="495"/>
      <c r="EKM476" s="495"/>
      <c r="EKN476" s="495"/>
      <c r="EKO476" s="495"/>
      <c r="EKP476" s="495"/>
      <c r="EKQ476" s="495"/>
      <c r="EKR476" s="495"/>
      <c r="EKS476" s="495"/>
      <c r="EKT476" s="495"/>
      <c r="EKU476" s="495"/>
      <c r="EKV476" s="495"/>
      <c r="EKW476" s="495"/>
      <c r="EKX476" s="495"/>
      <c r="EKY476" s="495"/>
      <c r="EKZ476" s="495"/>
      <c r="ELA476" s="495"/>
      <c r="ELB476" s="495"/>
      <c r="ELC476" s="495"/>
      <c r="ELD476" s="495"/>
      <c r="ELE476" s="495"/>
      <c r="ELF476" s="495"/>
      <c r="ELG476" s="495"/>
      <c r="ELH476" s="495"/>
      <c r="ELI476" s="495"/>
      <c r="ELJ476" s="495"/>
      <c r="ELK476" s="495"/>
      <c r="ELL476" s="495"/>
      <c r="ELM476" s="495"/>
      <c r="ELN476" s="495"/>
      <c r="ELO476" s="495"/>
      <c r="ELP476" s="495"/>
      <c r="ELQ476" s="495"/>
      <c r="ELR476" s="495"/>
      <c r="ELS476" s="495"/>
      <c r="ELT476" s="495"/>
      <c r="ELU476" s="495"/>
      <c r="ELV476" s="495"/>
      <c r="ELW476" s="495"/>
      <c r="ELX476" s="495"/>
      <c r="ELY476" s="495"/>
      <c r="ELZ476" s="495"/>
      <c r="EMA476" s="495"/>
      <c r="EMB476" s="495"/>
      <c r="EMC476" s="495"/>
      <c r="EMD476" s="495"/>
      <c r="EME476" s="495"/>
      <c r="EMF476" s="495"/>
      <c r="EMG476" s="495"/>
      <c r="EMH476" s="495"/>
      <c r="EMI476" s="495"/>
      <c r="EMJ476" s="495"/>
      <c r="EMK476" s="495"/>
      <c r="EML476" s="495"/>
      <c r="EMM476" s="495"/>
      <c r="EMN476" s="495"/>
      <c r="EMO476" s="495"/>
      <c r="EMP476" s="495"/>
      <c r="EMQ476" s="495"/>
      <c r="EMR476" s="495"/>
      <c r="EMS476" s="495"/>
      <c r="EMT476" s="495"/>
      <c r="EMU476" s="495"/>
      <c r="EMV476" s="495"/>
      <c r="EMW476" s="495"/>
      <c r="EMX476" s="495"/>
      <c r="EMY476" s="495"/>
      <c r="EMZ476" s="495"/>
      <c r="ENA476" s="495"/>
      <c r="ENB476" s="495"/>
      <c r="ENC476" s="495"/>
      <c r="END476" s="495"/>
      <c r="ENE476" s="495"/>
      <c r="ENF476" s="495"/>
      <c r="ENG476" s="495"/>
      <c r="ENH476" s="495"/>
      <c r="ENI476" s="495"/>
      <c r="ENJ476" s="495"/>
      <c r="ENK476" s="495"/>
      <c r="ENL476" s="495"/>
      <c r="ENM476" s="495"/>
      <c r="ENN476" s="495"/>
      <c r="ENO476" s="495"/>
      <c r="ENP476" s="495"/>
      <c r="ENQ476" s="495"/>
      <c r="ENR476" s="495"/>
      <c r="ENS476" s="495"/>
      <c r="ENT476" s="495"/>
      <c r="ENU476" s="495"/>
      <c r="ENV476" s="495"/>
      <c r="ENW476" s="495"/>
      <c r="ENX476" s="495"/>
      <c r="ENY476" s="495"/>
      <c r="ENZ476" s="495"/>
      <c r="EOA476" s="495"/>
      <c r="EOB476" s="495"/>
      <c r="EOC476" s="495"/>
      <c r="EOD476" s="495"/>
      <c r="EOE476" s="495"/>
      <c r="EOF476" s="495"/>
      <c r="EOG476" s="495"/>
      <c r="EOH476" s="495"/>
      <c r="EOI476" s="495"/>
      <c r="EOJ476" s="495"/>
      <c r="EOK476" s="495"/>
      <c r="EOL476" s="495"/>
      <c r="EOM476" s="495"/>
      <c r="EON476" s="495"/>
      <c r="EOO476" s="495"/>
      <c r="EOP476" s="495"/>
      <c r="EOQ476" s="495"/>
      <c r="EOR476" s="495"/>
      <c r="EOS476" s="495"/>
      <c r="EOT476" s="495"/>
      <c r="EOU476" s="495"/>
      <c r="EOV476" s="495"/>
      <c r="EOW476" s="495"/>
      <c r="EOX476" s="495"/>
      <c r="EOY476" s="495"/>
      <c r="EOZ476" s="495"/>
      <c r="EPA476" s="495"/>
      <c r="EPB476" s="495"/>
      <c r="EPC476" s="495"/>
      <c r="EPD476" s="495"/>
      <c r="EPE476" s="495"/>
      <c r="EPF476" s="495"/>
      <c r="EPG476" s="495"/>
      <c r="EPH476" s="495"/>
      <c r="EPI476" s="495"/>
      <c r="EPJ476" s="495"/>
      <c r="EPK476" s="495"/>
      <c r="EPL476" s="495"/>
      <c r="EPM476" s="495"/>
      <c r="EPN476" s="495"/>
      <c r="EPO476" s="495"/>
      <c r="EPP476" s="495"/>
      <c r="EPQ476" s="495"/>
      <c r="EPR476" s="495"/>
      <c r="EPS476" s="495"/>
      <c r="EPT476" s="495"/>
      <c r="EPU476" s="495"/>
      <c r="EPV476" s="495"/>
      <c r="EPW476" s="495"/>
      <c r="EPX476" s="495"/>
      <c r="EPY476" s="495"/>
      <c r="EPZ476" s="495"/>
      <c r="EQA476" s="495"/>
      <c r="EQB476" s="495"/>
      <c r="EQC476" s="495"/>
      <c r="EQD476" s="495"/>
      <c r="EQE476" s="495"/>
      <c r="EQF476" s="495"/>
      <c r="EQG476" s="495"/>
      <c r="EQH476" s="495"/>
      <c r="EQI476" s="495"/>
      <c r="EQJ476" s="495"/>
      <c r="EQK476" s="495"/>
      <c r="EQL476" s="495"/>
      <c r="EQM476" s="495"/>
      <c r="EQN476" s="495"/>
      <c r="EQO476" s="495"/>
      <c r="EQP476" s="495"/>
      <c r="EQQ476" s="495"/>
      <c r="EQR476" s="495"/>
      <c r="EQS476" s="495"/>
      <c r="EQT476" s="495"/>
      <c r="EQU476" s="495"/>
      <c r="EQV476" s="495"/>
      <c r="EQW476" s="495"/>
      <c r="EQX476" s="495"/>
      <c r="EQY476" s="495"/>
      <c r="EQZ476" s="495"/>
      <c r="ERA476" s="495"/>
      <c r="ERB476" s="495"/>
      <c r="ERC476" s="495"/>
      <c r="ERD476" s="495"/>
      <c r="ERE476" s="495"/>
      <c r="ERF476" s="495"/>
      <c r="ERG476" s="495"/>
      <c r="ERH476" s="495"/>
      <c r="ERI476" s="495"/>
      <c r="ERJ476" s="495"/>
      <c r="ERK476" s="495"/>
      <c r="ERL476" s="495"/>
      <c r="ERM476" s="495"/>
      <c r="ERN476" s="495"/>
      <c r="ERO476" s="495"/>
      <c r="ERP476" s="495"/>
      <c r="ERQ476" s="495"/>
      <c r="ERR476" s="495"/>
      <c r="ERS476" s="495"/>
      <c r="ERT476" s="495"/>
      <c r="ERU476" s="495"/>
      <c r="ERV476" s="495"/>
      <c r="ERW476" s="495"/>
      <c r="ERX476" s="495"/>
      <c r="ERY476" s="495"/>
      <c r="ERZ476" s="495"/>
      <c r="ESA476" s="495"/>
      <c r="ESB476" s="495"/>
      <c r="ESC476" s="495"/>
      <c r="ESD476" s="495"/>
      <c r="ESE476" s="495"/>
      <c r="ESF476" s="495"/>
      <c r="ESG476" s="495"/>
      <c r="ESH476" s="495"/>
      <c r="ESI476" s="495"/>
      <c r="ESJ476" s="495"/>
      <c r="ESK476" s="495"/>
      <c r="ESL476" s="495"/>
      <c r="ESM476" s="495"/>
      <c r="ESN476" s="495"/>
      <c r="ESO476" s="495"/>
      <c r="ESP476" s="495"/>
      <c r="ESQ476" s="495"/>
      <c r="ESR476" s="495"/>
      <c r="ESS476" s="495"/>
      <c r="EST476" s="495"/>
      <c r="ESU476" s="495"/>
      <c r="ESV476" s="495"/>
      <c r="ESW476" s="495"/>
      <c r="ESX476" s="495"/>
      <c r="ESY476" s="495"/>
      <c r="ESZ476" s="495"/>
      <c r="ETA476" s="495"/>
      <c r="ETB476" s="495"/>
      <c r="ETC476" s="495"/>
      <c r="ETD476" s="495"/>
      <c r="ETE476" s="495"/>
      <c r="ETF476" s="495"/>
      <c r="ETG476" s="495"/>
      <c r="ETH476" s="495"/>
      <c r="ETI476" s="495"/>
      <c r="ETJ476" s="495"/>
      <c r="ETK476" s="495"/>
      <c r="ETL476" s="495"/>
      <c r="ETM476" s="495"/>
      <c r="ETN476" s="495"/>
      <c r="ETO476" s="495"/>
      <c r="ETP476" s="495"/>
      <c r="ETQ476" s="495"/>
      <c r="ETR476" s="495"/>
      <c r="ETS476" s="495"/>
      <c r="ETT476" s="495"/>
      <c r="ETU476" s="495"/>
      <c r="ETV476" s="495"/>
      <c r="ETW476" s="495"/>
      <c r="ETX476" s="495"/>
      <c r="ETY476" s="495"/>
      <c r="ETZ476" s="495"/>
      <c r="EUA476" s="495"/>
      <c r="EUB476" s="495"/>
      <c r="EUC476" s="495"/>
      <c r="EUD476" s="495"/>
      <c r="EUE476" s="495"/>
      <c r="EUF476" s="495"/>
      <c r="EUG476" s="495"/>
      <c r="EUH476" s="495"/>
      <c r="EUI476" s="495"/>
      <c r="EUJ476" s="495"/>
      <c r="EUK476" s="495"/>
      <c r="EUL476" s="495"/>
      <c r="EUM476" s="495"/>
      <c r="EUN476" s="495"/>
      <c r="EUO476" s="495"/>
      <c r="EUP476" s="495"/>
      <c r="EUQ476" s="495"/>
      <c r="EUR476" s="495"/>
      <c r="EUS476" s="495"/>
      <c r="EUT476" s="495"/>
      <c r="EUU476" s="495"/>
      <c r="EUV476" s="495"/>
      <c r="EUW476" s="495"/>
      <c r="EUX476" s="495"/>
      <c r="EUY476" s="495"/>
      <c r="EUZ476" s="495"/>
      <c r="EVA476" s="495"/>
      <c r="EVB476" s="495"/>
      <c r="EVC476" s="495"/>
      <c r="EVD476" s="495"/>
      <c r="EVE476" s="495"/>
      <c r="EVF476" s="495"/>
      <c r="EVG476" s="495"/>
      <c r="EVH476" s="495"/>
      <c r="EVI476" s="495"/>
      <c r="EVJ476" s="495"/>
      <c r="EVK476" s="495"/>
      <c r="EVL476" s="495"/>
      <c r="EVM476" s="495"/>
      <c r="EVN476" s="495"/>
      <c r="EVO476" s="495"/>
      <c r="EVP476" s="495"/>
      <c r="EVQ476" s="495"/>
      <c r="EVR476" s="495"/>
      <c r="EVS476" s="495"/>
      <c r="EVT476" s="495"/>
      <c r="EVU476" s="495"/>
      <c r="EVV476" s="495"/>
      <c r="EVW476" s="495"/>
      <c r="EVX476" s="495"/>
      <c r="EVY476" s="495"/>
      <c r="EVZ476" s="495"/>
      <c r="EWA476" s="495"/>
      <c r="EWB476" s="495"/>
      <c r="EWC476" s="495"/>
      <c r="EWD476" s="495"/>
      <c r="EWE476" s="495"/>
      <c r="EWF476" s="495"/>
      <c r="EWG476" s="495"/>
      <c r="EWH476" s="495"/>
      <c r="EWI476" s="495"/>
      <c r="EWJ476" s="495"/>
      <c r="EWK476" s="495"/>
      <c r="EWL476" s="495"/>
      <c r="EWM476" s="495"/>
      <c r="EWN476" s="495"/>
      <c r="EWO476" s="495"/>
      <c r="EWP476" s="495"/>
      <c r="EWQ476" s="495"/>
      <c r="EWR476" s="495"/>
      <c r="EWS476" s="495"/>
      <c r="EWT476" s="495"/>
      <c r="EWU476" s="495"/>
      <c r="EWV476" s="495"/>
      <c r="EWW476" s="495"/>
      <c r="EWX476" s="495"/>
      <c r="EWY476" s="495"/>
      <c r="EWZ476" s="495"/>
      <c r="EXA476" s="495"/>
      <c r="EXB476" s="495"/>
      <c r="EXC476" s="495"/>
      <c r="EXD476" s="495"/>
      <c r="EXE476" s="495"/>
      <c r="EXF476" s="495"/>
      <c r="EXG476" s="495"/>
      <c r="EXH476" s="495"/>
      <c r="EXI476" s="495"/>
      <c r="EXJ476" s="495"/>
      <c r="EXK476" s="495"/>
      <c r="EXL476" s="495"/>
      <c r="EXM476" s="495"/>
      <c r="EXN476" s="495"/>
      <c r="EXO476" s="495"/>
      <c r="EXP476" s="495"/>
      <c r="EXQ476" s="495"/>
      <c r="EXR476" s="495"/>
      <c r="EXS476" s="495"/>
      <c r="EXT476" s="495"/>
      <c r="EXU476" s="495"/>
      <c r="EXV476" s="495"/>
      <c r="EXW476" s="495"/>
      <c r="EXX476" s="495"/>
      <c r="EXY476" s="495"/>
      <c r="EXZ476" s="495"/>
      <c r="EYA476" s="495"/>
      <c r="EYB476" s="495"/>
      <c r="EYC476" s="495"/>
      <c r="EYD476" s="495"/>
      <c r="EYE476" s="495"/>
      <c r="EYF476" s="495"/>
      <c r="EYG476" s="495"/>
      <c r="EYH476" s="495"/>
      <c r="EYI476" s="495"/>
      <c r="EYJ476" s="495"/>
      <c r="EYK476" s="495"/>
      <c r="EYL476" s="495"/>
      <c r="EYM476" s="495"/>
      <c r="EYN476" s="495"/>
      <c r="EYO476" s="495"/>
      <c r="EYP476" s="495"/>
      <c r="EYQ476" s="495"/>
      <c r="EYR476" s="495"/>
      <c r="EYS476" s="495"/>
      <c r="EYT476" s="495"/>
      <c r="EYU476" s="495"/>
      <c r="EYV476" s="495"/>
      <c r="EYW476" s="495"/>
      <c r="EYX476" s="495"/>
      <c r="EYY476" s="495"/>
      <c r="EYZ476" s="495"/>
      <c r="EZA476" s="495"/>
      <c r="EZB476" s="495"/>
      <c r="EZC476" s="495"/>
      <c r="EZD476" s="495"/>
      <c r="EZE476" s="495"/>
      <c r="EZF476" s="495"/>
      <c r="EZG476" s="495"/>
      <c r="EZH476" s="495"/>
      <c r="EZI476" s="495"/>
      <c r="EZJ476" s="495"/>
      <c r="EZK476" s="495"/>
      <c r="EZL476" s="495"/>
      <c r="EZM476" s="495"/>
      <c r="EZN476" s="495"/>
      <c r="EZO476" s="495"/>
      <c r="EZP476" s="495"/>
      <c r="EZQ476" s="495"/>
      <c r="EZR476" s="495"/>
      <c r="EZS476" s="495"/>
      <c r="EZT476" s="495"/>
      <c r="EZU476" s="495"/>
      <c r="EZV476" s="495"/>
      <c r="EZW476" s="495"/>
      <c r="EZX476" s="495"/>
      <c r="EZY476" s="495"/>
      <c r="EZZ476" s="495"/>
      <c r="FAA476" s="495"/>
      <c r="FAB476" s="495"/>
      <c r="FAC476" s="495"/>
      <c r="FAD476" s="495"/>
      <c r="FAE476" s="495"/>
      <c r="FAF476" s="495"/>
      <c r="FAG476" s="495"/>
      <c r="FAH476" s="495"/>
      <c r="FAI476" s="495"/>
      <c r="FAJ476" s="495"/>
      <c r="FAK476" s="495"/>
      <c r="FAL476" s="495"/>
      <c r="FAM476" s="495"/>
      <c r="FAN476" s="495"/>
      <c r="FAO476" s="495"/>
      <c r="FAP476" s="495"/>
      <c r="FAQ476" s="495"/>
      <c r="FAR476" s="495"/>
      <c r="FAS476" s="495"/>
      <c r="FAT476" s="495"/>
      <c r="FAU476" s="495"/>
      <c r="FAV476" s="495"/>
      <c r="FAW476" s="495"/>
      <c r="FAX476" s="495"/>
      <c r="FAY476" s="495"/>
      <c r="FAZ476" s="495"/>
      <c r="FBA476" s="495"/>
      <c r="FBB476" s="495"/>
      <c r="FBC476" s="495"/>
      <c r="FBD476" s="495"/>
      <c r="FBE476" s="495"/>
      <c r="FBF476" s="495"/>
      <c r="FBG476" s="495"/>
      <c r="FBH476" s="495"/>
      <c r="FBI476" s="495"/>
      <c r="FBJ476" s="495"/>
      <c r="FBK476" s="495"/>
      <c r="FBL476" s="495"/>
      <c r="FBM476" s="495"/>
      <c r="FBN476" s="495"/>
      <c r="FBO476" s="495"/>
      <c r="FBP476" s="495"/>
      <c r="FBQ476" s="495"/>
      <c r="FBR476" s="495"/>
      <c r="FBS476" s="495"/>
      <c r="FBT476" s="495"/>
      <c r="FBU476" s="495"/>
      <c r="FBV476" s="495"/>
      <c r="FBW476" s="495"/>
      <c r="FBX476" s="495"/>
      <c r="FBY476" s="495"/>
      <c r="FBZ476" s="495"/>
      <c r="FCA476" s="495"/>
      <c r="FCB476" s="495"/>
      <c r="FCC476" s="495"/>
      <c r="FCD476" s="495"/>
      <c r="FCE476" s="495"/>
      <c r="FCF476" s="495"/>
      <c r="FCG476" s="495"/>
      <c r="FCH476" s="495"/>
      <c r="FCI476" s="495"/>
      <c r="FCJ476" s="495"/>
      <c r="FCK476" s="495"/>
      <c r="FCL476" s="495"/>
      <c r="FCM476" s="495"/>
      <c r="FCN476" s="495"/>
      <c r="FCO476" s="495"/>
      <c r="FCP476" s="495"/>
      <c r="FCQ476" s="495"/>
      <c r="FCR476" s="495"/>
      <c r="FCS476" s="495"/>
      <c r="FCT476" s="495"/>
      <c r="FCU476" s="495"/>
      <c r="FCV476" s="495"/>
      <c r="FCW476" s="495"/>
      <c r="FCX476" s="495"/>
      <c r="FCY476" s="495"/>
      <c r="FCZ476" s="495"/>
      <c r="FDA476" s="495"/>
      <c r="FDB476" s="495"/>
      <c r="FDC476" s="495"/>
      <c r="FDD476" s="495"/>
      <c r="FDE476" s="495"/>
      <c r="FDF476" s="495"/>
      <c r="FDG476" s="495"/>
      <c r="FDH476" s="495"/>
      <c r="FDI476" s="495"/>
      <c r="FDJ476" s="495"/>
      <c r="FDK476" s="495"/>
      <c r="FDL476" s="495"/>
      <c r="FDM476" s="495"/>
      <c r="FDN476" s="495"/>
      <c r="FDO476" s="495"/>
      <c r="FDP476" s="495"/>
      <c r="FDQ476" s="495"/>
      <c r="FDR476" s="495"/>
      <c r="FDS476" s="495"/>
      <c r="FDT476" s="495"/>
      <c r="FDU476" s="495"/>
      <c r="FDV476" s="495"/>
      <c r="FDW476" s="495"/>
      <c r="FDX476" s="495"/>
      <c r="FDY476" s="495"/>
      <c r="FDZ476" s="495"/>
      <c r="FEA476" s="495"/>
      <c r="FEB476" s="495"/>
      <c r="FEC476" s="495"/>
      <c r="FED476" s="495"/>
      <c r="FEE476" s="495"/>
      <c r="FEF476" s="495"/>
      <c r="FEG476" s="495"/>
      <c r="FEH476" s="495"/>
      <c r="FEI476" s="495"/>
      <c r="FEJ476" s="495"/>
      <c r="FEK476" s="495"/>
      <c r="FEL476" s="495"/>
      <c r="FEM476" s="495"/>
      <c r="FEN476" s="495"/>
      <c r="FEO476" s="495"/>
      <c r="FEP476" s="495"/>
      <c r="FEQ476" s="495"/>
      <c r="FER476" s="495"/>
      <c r="FES476" s="495"/>
      <c r="FET476" s="495"/>
      <c r="FEU476" s="495"/>
      <c r="FEV476" s="495"/>
      <c r="FEW476" s="495"/>
      <c r="FEX476" s="495"/>
      <c r="FEY476" s="495"/>
      <c r="FEZ476" s="495"/>
      <c r="FFA476" s="495"/>
      <c r="FFB476" s="495"/>
      <c r="FFC476" s="495"/>
      <c r="FFD476" s="495"/>
      <c r="FFE476" s="495"/>
      <c r="FFF476" s="495"/>
      <c r="FFG476" s="495"/>
      <c r="FFH476" s="495"/>
      <c r="FFI476" s="495"/>
      <c r="FFJ476" s="495"/>
      <c r="FFK476" s="495"/>
      <c r="FFL476" s="495"/>
      <c r="FFM476" s="495"/>
      <c r="FFN476" s="495"/>
      <c r="FFO476" s="495"/>
      <c r="FFP476" s="495"/>
      <c r="FFQ476" s="495"/>
      <c r="FFR476" s="495"/>
      <c r="FFS476" s="495"/>
      <c r="FFT476" s="495"/>
      <c r="FFU476" s="495"/>
      <c r="FFV476" s="495"/>
      <c r="FFW476" s="495"/>
      <c r="FFX476" s="495"/>
      <c r="FFY476" s="495"/>
      <c r="FFZ476" s="495"/>
      <c r="FGA476" s="495"/>
      <c r="FGB476" s="495"/>
      <c r="FGC476" s="495"/>
      <c r="FGD476" s="495"/>
      <c r="FGE476" s="495"/>
      <c r="FGF476" s="495"/>
      <c r="FGG476" s="495"/>
      <c r="FGH476" s="495"/>
      <c r="FGI476" s="495"/>
      <c r="FGJ476" s="495"/>
      <c r="FGK476" s="495"/>
      <c r="FGL476" s="495"/>
      <c r="FGM476" s="495"/>
      <c r="FGN476" s="495"/>
      <c r="FGO476" s="495"/>
      <c r="FGP476" s="495"/>
      <c r="FGQ476" s="495"/>
      <c r="FGR476" s="495"/>
      <c r="FGS476" s="495"/>
      <c r="FGT476" s="495"/>
      <c r="FGU476" s="495"/>
      <c r="FGV476" s="495"/>
      <c r="FGW476" s="495"/>
      <c r="FGX476" s="495"/>
      <c r="FGY476" s="495"/>
      <c r="FGZ476" s="495"/>
      <c r="FHA476" s="495"/>
      <c r="FHB476" s="495"/>
      <c r="FHC476" s="495"/>
      <c r="FHD476" s="495"/>
      <c r="FHE476" s="495"/>
      <c r="FHF476" s="495"/>
      <c r="FHG476" s="495"/>
      <c r="FHH476" s="495"/>
      <c r="FHI476" s="495"/>
      <c r="FHJ476" s="495"/>
      <c r="FHK476" s="495"/>
      <c r="FHL476" s="495"/>
      <c r="FHM476" s="495"/>
      <c r="FHN476" s="495"/>
      <c r="FHO476" s="495"/>
      <c r="FHP476" s="495"/>
      <c r="FHQ476" s="495"/>
      <c r="FHR476" s="495"/>
      <c r="FHS476" s="495"/>
      <c r="FHT476" s="495"/>
      <c r="FHU476" s="495"/>
      <c r="FHV476" s="495"/>
      <c r="FHW476" s="495"/>
      <c r="FHX476" s="495"/>
      <c r="FHY476" s="495"/>
      <c r="FHZ476" s="495"/>
      <c r="FIA476" s="495"/>
      <c r="FIB476" s="495"/>
      <c r="FIC476" s="495"/>
      <c r="FID476" s="495"/>
      <c r="FIE476" s="495"/>
      <c r="FIF476" s="495"/>
      <c r="FIG476" s="495"/>
      <c r="FIH476" s="495"/>
      <c r="FII476" s="495"/>
      <c r="FIJ476" s="495"/>
      <c r="FIK476" s="495"/>
      <c r="FIL476" s="495"/>
      <c r="FIM476" s="495"/>
      <c r="FIN476" s="495"/>
      <c r="FIO476" s="495"/>
      <c r="FIP476" s="495"/>
      <c r="FIQ476" s="495"/>
      <c r="FIR476" s="495"/>
      <c r="FIS476" s="495"/>
      <c r="FIT476" s="495"/>
      <c r="FIU476" s="495"/>
      <c r="FIV476" s="495"/>
      <c r="FIW476" s="495"/>
      <c r="FIX476" s="495"/>
      <c r="FIY476" s="495"/>
      <c r="FIZ476" s="495"/>
      <c r="FJA476" s="495"/>
      <c r="FJB476" s="495"/>
      <c r="FJC476" s="495"/>
      <c r="FJD476" s="495"/>
      <c r="FJE476" s="495"/>
      <c r="FJF476" s="495"/>
      <c r="FJG476" s="495"/>
      <c r="FJH476" s="495"/>
      <c r="FJI476" s="495"/>
      <c r="FJJ476" s="495"/>
      <c r="FJK476" s="495"/>
      <c r="FJL476" s="495"/>
      <c r="FJM476" s="495"/>
      <c r="FJN476" s="495"/>
      <c r="FJO476" s="495"/>
      <c r="FJP476" s="495"/>
      <c r="FJQ476" s="495"/>
      <c r="FJR476" s="495"/>
      <c r="FJS476" s="495"/>
      <c r="FJT476" s="495"/>
      <c r="FJU476" s="495"/>
      <c r="FJV476" s="495"/>
      <c r="FJW476" s="495"/>
      <c r="FJX476" s="495"/>
      <c r="FJY476" s="495"/>
      <c r="FJZ476" s="495"/>
      <c r="FKA476" s="495"/>
      <c r="FKB476" s="495"/>
      <c r="FKC476" s="495"/>
      <c r="FKD476" s="495"/>
      <c r="FKE476" s="495"/>
      <c r="FKF476" s="495"/>
      <c r="FKG476" s="495"/>
      <c r="FKH476" s="495"/>
      <c r="FKI476" s="495"/>
      <c r="FKJ476" s="495"/>
      <c r="FKK476" s="495"/>
      <c r="FKL476" s="495"/>
      <c r="FKM476" s="495"/>
      <c r="FKN476" s="495"/>
      <c r="FKO476" s="495"/>
      <c r="FKP476" s="495"/>
      <c r="FKQ476" s="495"/>
      <c r="FKR476" s="495"/>
      <c r="FKS476" s="495"/>
      <c r="FKT476" s="495"/>
      <c r="FKU476" s="495"/>
      <c r="FKV476" s="495"/>
      <c r="FKW476" s="495"/>
      <c r="FKX476" s="495"/>
      <c r="FKY476" s="495"/>
      <c r="FKZ476" s="495"/>
      <c r="FLA476" s="495"/>
      <c r="FLB476" s="495"/>
      <c r="FLC476" s="495"/>
      <c r="FLD476" s="495"/>
      <c r="FLE476" s="495"/>
      <c r="FLF476" s="495"/>
      <c r="FLG476" s="495"/>
      <c r="FLH476" s="495"/>
      <c r="FLI476" s="495"/>
      <c r="FLJ476" s="495"/>
      <c r="FLK476" s="495"/>
      <c r="FLL476" s="495"/>
      <c r="FLM476" s="495"/>
      <c r="FLN476" s="495"/>
      <c r="FLO476" s="495"/>
      <c r="FLP476" s="495"/>
      <c r="FLQ476" s="495"/>
      <c r="FLR476" s="495"/>
      <c r="FLS476" s="495"/>
      <c r="FLT476" s="495"/>
      <c r="FLU476" s="495"/>
      <c r="FLV476" s="495"/>
      <c r="FLW476" s="495"/>
      <c r="FLX476" s="495"/>
      <c r="FLY476" s="495"/>
      <c r="FLZ476" s="495"/>
      <c r="FMA476" s="495"/>
      <c r="FMB476" s="495"/>
      <c r="FMC476" s="495"/>
      <c r="FMD476" s="495"/>
      <c r="FME476" s="495"/>
      <c r="FMF476" s="495"/>
      <c r="FMG476" s="495"/>
      <c r="FMH476" s="495"/>
      <c r="FMI476" s="495"/>
      <c r="FMJ476" s="495"/>
      <c r="FMK476" s="495"/>
      <c r="FML476" s="495"/>
      <c r="FMM476" s="495"/>
      <c r="FMN476" s="495"/>
      <c r="FMO476" s="495"/>
      <c r="FMP476" s="495"/>
      <c r="FMQ476" s="495"/>
      <c r="FMR476" s="495"/>
      <c r="FMS476" s="495"/>
      <c r="FMT476" s="495"/>
      <c r="FMU476" s="495"/>
      <c r="FMV476" s="495"/>
      <c r="FMW476" s="495"/>
      <c r="FMX476" s="495"/>
      <c r="FMY476" s="495"/>
      <c r="FMZ476" s="495"/>
      <c r="FNA476" s="495"/>
      <c r="FNB476" s="495"/>
      <c r="FNC476" s="495"/>
      <c r="FND476" s="495"/>
      <c r="FNE476" s="495"/>
      <c r="FNF476" s="495"/>
      <c r="FNG476" s="495"/>
      <c r="FNH476" s="495"/>
      <c r="FNI476" s="495"/>
      <c r="FNJ476" s="495"/>
      <c r="FNK476" s="495"/>
      <c r="FNL476" s="495"/>
      <c r="FNM476" s="495"/>
      <c r="FNN476" s="495"/>
      <c r="FNO476" s="495"/>
      <c r="FNP476" s="495"/>
      <c r="FNQ476" s="495"/>
      <c r="FNR476" s="495"/>
      <c r="FNS476" s="495"/>
      <c r="FNT476" s="495"/>
      <c r="FNU476" s="495"/>
      <c r="FNV476" s="495"/>
      <c r="FNW476" s="495"/>
      <c r="FNX476" s="495"/>
      <c r="FNY476" s="495"/>
      <c r="FNZ476" s="495"/>
      <c r="FOA476" s="495"/>
      <c r="FOB476" s="495"/>
      <c r="FOC476" s="495"/>
      <c r="FOD476" s="495"/>
      <c r="FOE476" s="495"/>
      <c r="FOF476" s="495"/>
      <c r="FOG476" s="495"/>
      <c r="FOH476" s="495"/>
      <c r="FOI476" s="495"/>
      <c r="FOJ476" s="495"/>
      <c r="FOK476" s="495"/>
      <c r="FOL476" s="495"/>
      <c r="FOM476" s="495"/>
      <c r="FON476" s="495"/>
      <c r="FOO476" s="495"/>
      <c r="FOP476" s="495"/>
      <c r="FOQ476" s="495"/>
      <c r="FOR476" s="495"/>
      <c r="FOS476" s="495"/>
      <c r="FOT476" s="495"/>
      <c r="FOU476" s="495"/>
      <c r="FOV476" s="495"/>
      <c r="FOW476" s="495"/>
      <c r="FOX476" s="495"/>
      <c r="FOY476" s="495"/>
      <c r="FOZ476" s="495"/>
      <c r="FPA476" s="495"/>
      <c r="FPB476" s="495"/>
      <c r="FPC476" s="495"/>
      <c r="FPD476" s="495"/>
      <c r="FPE476" s="495"/>
      <c r="FPF476" s="495"/>
      <c r="FPG476" s="495"/>
      <c r="FPH476" s="495"/>
      <c r="FPI476" s="495"/>
      <c r="FPJ476" s="495"/>
      <c r="FPK476" s="495"/>
      <c r="FPL476" s="495"/>
      <c r="FPM476" s="495"/>
      <c r="FPN476" s="495"/>
      <c r="FPO476" s="495"/>
      <c r="FPP476" s="495"/>
      <c r="FPQ476" s="495"/>
      <c r="FPR476" s="495"/>
      <c r="FPS476" s="495"/>
      <c r="FPT476" s="495"/>
      <c r="FPU476" s="495"/>
      <c r="FPV476" s="495"/>
      <c r="FPW476" s="495"/>
      <c r="FPX476" s="495"/>
      <c r="FPY476" s="495"/>
      <c r="FPZ476" s="495"/>
      <c r="FQA476" s="495"/>
      <c r="FQB476" s="495"/>
      <c r="FQC476" s="495"/>
      <c r="FQD476" s="495"/>
      <c r="FQE476" s="495"/>
      <c r="FQF476" s="495"/>
      <c r="FQG476" s="495"/>
      <c r="FQH476" s="495"/>
      <c r="FQI476" s="495"/>
      <c r="FQJ476" s="495"/>
      <c r="FQK476" s="495"/>
      <c r="FQL476" s="495"/>
      <c r="FQM476" s="495"/>
      <c r="FQN476" s="495"/>
      <c r="FQO476" s="495"/>
      <c r="FQP476" s="495"/>
      <c r="FQQ476" s="495"/>
      <c r="FQR476" s="495"/>
      <c r="FQS476" s="495"/>
      <c r="FQT476" s="495"/>
      <c r="FQU476" s="495"/>
      <c r="FQV476" s="495"/>
      <c r="FQW476" s="495"/>
      <c r="FQX476" s="495"/>
      <c r="FQY476" s="495"/>
      <c r="FQZ476" s="495"/>
      <c r="FRA476" s="495"/>
      <c r="FRB476" s="495"/>
      <c r="FRC476" s="495"/>
      <c r="FRD476" s="495"/>
      <c r="FRE476" s="495"/>
      <c r="FRF476" s="495"/>
      <c r="FRG476" s="495"/>
      <c r="FRH476" s="495"/>
      <c r="FRI476" s="495"/>
      <c r="FRJ476" s="495"/>
      <c r="FRK476" s="495"/>
      <c r="FRL476" s="495"/>
      <c r="FRM476" s="495"/>
      <c r="FRN476" s="495"/>
      <c r="FRO476" s="495"/>
      <c r="FRP476" s="495"/>
      <c r="FRQ476" s="495"/>
      <c r="FRR476" s="495"/>
      <c r="FRS476" s="495"/>
      <c r="FRT476" s="495"/>
      <c r="FRU476" s="495"/>
      <c r="FRV476" s="495"/>
      <c r="FRW476" s="495"/>
      <c r="FRX476" s="495"/>
      <c r="FRY476" s="495"/>
      <c r="FRZ476" s="495"/>
      <c r="FSA476" s="495"/>
      <c r="FSB476" s="495"/>
      <c r="FSC476" s="495"/>
      <c r="FSD476" s="495"/>
      <c r="FSE476" s="495"/>
      <c r="FSF476" s="495"/>
      <c r="FSG476" s="495"/>
      <c r="FSH476" s="495"/>
      <c r="FSI476" s="495"/>
      <c r="FSJ476" s="495"/>
      <c r="FSK476" s="495"/>
      <c r="FSL476" s="495"/>
      <c r="FSM476" s="495"/>
      <c r="FSN476" s="495"/>
      <c r="FSO476" s="495"/>
      <c r="FSP476" s="495"/>
      <c r="FSQ476" s="495"/>
      <c r="FSR476" s="495"/>
      <c r="FSS476" s="495"/>
      <c r="FST476" s="495"/>
      <c r="FSU476" s="495"/>
      <c r="FSV476" s="495"/>
      <c r="FSW476" s="495"/>
      <c r="FSX476" s="495"/>
      <c r="FSY476" s="495"/>
      <c r="FSZ476" s="495"/>
      <c r="FTA476" s="495"/>
      <c r="FTB476" s="495"/>
      <c r="FTC476" s="495"/>
      <c r="FTD476" s="495"/>
      <c r="FTE476" s="495"/>
      <c r="FTF476" s="495"/>
      <c r="FTG476" s="495"/>
      <c r="FTH476" s="495"/>
      <c r="FTI476" s="495"/>
      <c r="FTJ476" s="495"/>
      <c r="FTK476" s="495"/>
      <c r="FTL476" s="495"/>
      <c r="FTM476" s="495"/>
      <c r="FTN476" s="495"/>
      <c r="FTO476" s="495"/>
      <c r="FTP476" s="495"/>
      <c r="FTQ476" s="495"/>
      <c r="FTR476" s="495"/>
      <c r="FTS476" s="495"/>
      <c r="FTT476" s="495"/>
      <c r="FTU476" s="495"/>
      <c r="FTV476" s="495"/>
      <c r="FTW476" s="495"/>
      <c r="FTX476" s="495"/>
      <c r="FTY476" s="495"/>
      <c r="FTZ476" s="495"/>
      <c r="FUA476" s="495"/>
      <c r="FUB476" s="495"/>
      <c r="FUC476" s="495"/>
      <c r="FUD476" s="495"/>
      <c r="FUE476" s="495"/>
      <c r="FUF476" s="495"/>
      <c r="FUG476" s="495"/>
      <c r="FUH476" s="495"/>
      <c r="FUI476" s="495"/>
      <c r="FUJ476" s="495"/>
      <c r="FUK476" s="495"/>
      <c r="FUL476" s="495"/>
      <c r="FUM476" s="495"/>
      <c r="FUN476" s="495"/>
      <c r="FUO476" s="495"/>
      <c r="FUP476" s="495"/>
      <c r="FUQ476" s="495"/>
      <c r="FUR476" s="495"/>
      <c r="FUS476" s="495"/>
      <c r="FUT476" s="495"/>
      <c r="FUU476" s="495"/>
      <c r="FUV476" s="495"/>
      <c r="FUW476" s="495"/>
      <c r="FUX476" s="495"/>
      <c r="FUY476" s="495"/>
      <c r="FUZ476" s="495"/>
      <c r="FVA476" s="495"/>
      <c r="FVB476" s="495"/>
      <c r="FVC476" s="495"/>
      <c r="FVD476" s="495"/>
      <c r="FVE476" s="495"/>
      <c r="FVF476" s="495"/>
      <c r="FVG476" s="495"/>
      <c r="FVH476" s="495"/>
      <c r="FVI476" s="495"/>
      <c r="FVJ476" s="495"/>
      <c r="FVK476" s="495"/>
      <c r="FVL476" s="495"/>
      <c r="FVM476" s="495"/>
      <c r="FVN476" s="495"/>
      <c r="FVO476" s="495"/>
      <c r="FVP476" s="495"/>
      <c r="FVQ476" s="495"/>
      <c r="FVR476" s="495"/>
      <c r="FVS476" s="495"/>
      <c r="FVT476" s="495"/>
      <c r="FVU476" s="495"/>
      <c r="FVV476" s="495"/>
      <c r="FVW476" s="495"/>
      <c r="FVX476" s="495"/>
      <c r="FVY476" s="495"/>
      <c r="FVZ476" s="495"/>
      <c r="FWA476" s="495"/>
      <c r="FWB476" s="495"/>
      <c r="FWC476" s="495"/>
      <c r="FWD476" s="495"/>
      <c r="FWE476" s="495"/>
      <c r="FWF476" s="495"/>
      <c r="FWG476" s="495"/>
      <c r="FWH476" s="495"/>
      <c r="FWI476" s="495"/>
      <c r="FWJ476" s="495"/>
      <c r="FWK476" s="495"/>
      <c r="FWL476" s="495"/>
      <c r="FWM476" s="495"/>
      <c r="FWN476" s="495"/>
      <c r="FWO476" s="495"/>
      <c r="FWP476" s="495"/>
      <c r="FWQ476" s="495"/>
      <c r="FWR476" s="495"/>
      <c r="FWS476" s="495"/>
      <c r="FWT476" s="495"/>
      <c r="FWU476" s="495"/>
      <c r="FWV476" s="495"/>
      <c r="FWW476" s="495"/>
      <c r="FWX476" s="495"/>
      <c r="FWY476" s="495"/>
      <c r="FWZ476" s="495"/>
      <c r="FXA476" s="495"/>
      <c r="FXB476" s="495"/>
      <c r="FXC476" s="495"/>
      <c r="FXD476" s="495"/>
      <c r="FXE476" s="495"/>
      <c r="FXF476" s="495"/>
      <c r="FXG476" s="495"/>
      <c r="FXH476" s="495"/>
      <c r="FXI476" s="495"/>
      <c r="FXJ476" s="495"/>
      <c r="FXK476" s="495"/>
      <c r="FXL476" s="495"/>
      <c r="FXM476" s="495"/>
      <c r="FXN476" s="495"/>
      <c r="FXO476" s="495"/>
      <c r="FXP476" s="495"/>
      <c r="FXQ476" s="495"/>
      <c r="FXR476" s="495"/>
      <c r="FXS476" s="495"/>
      <c r="FXT476" s="495"/>
      <c r="FXU476" s="495"/>
      <c r="FXV476" s="495"/>
      <c r="FXW476" s="495"/>
      <c r="FXX476" s="495"/>
      <c r="FXY476" s="495"/>
      <c r="FXZ476" s="495"/>
      <c r="FYA476" s="495"/>
      <c r="FYB476" s="495"/>
      <c r="FYC476" s="495"/>
      <c r="FYD476" s="495"/>
      <c r="FYE476" s="495"/>
      <c r="FYF476" s="495"/>
      <c r="FYG476" s="495"/>
      <c r="FYH476" s="495"/>
      <c r="FYI476" s="495"/>
      <c r="FYJ476" s="495"/>
      <c r="FYK476" s="495"/>
      <c r="FYL476" s="495"/>
      <c r="FYM476" s="495"/>
      <c r="FYN476" s="495"/>
      <c r="FYO476" s="495"/>
      <c r="FYP476" s="495"/>
      <c r="FYQ476" s="495"/>
      <c r="FYR476" s="495"/>
      <c r="FYS476" s="495"/>
      <c r="FYT476" s="495"/>
      <c r="FYU476" s="495"/>
      <c r="FYV476" s="495"/>
      <c r="FYW476" s="495"/>
      <c r="FYX476" s="495"/>
      <c r="FYY476" s="495"/>
      <c r="FYZ476" s="495"/>
      <c r="FZA476" s="495"/>
      <c r="FZB476" s="495"/>
      <c r="FZC476" s="495"/>
      <c r="FZD476" s="495"/>
      <c r="FZE476" s="495"/>
      <c r="FZF476" s="495"/>
      <c r="FZG476" s="495"/>
      <c r="FZH476" s="495"/>
      <c r="FZI476" s="495"/>
      <c r="FZJ476" s="495"/>
      <c r="FZK476" s="495"/>
      <c r="FZL476" s="495"/>
      <c r="FZM476" s="495"/>
      <c r="FZN476" s="495"/>
      <c r="FZO476" s="495"/>
      <c r="FZP476" s="495"/>
      <c r="FZQ476" s="495"/>
      <c r="FZR476" s="495"/>
      <c r="FZS476" s="495"/>
      <c r="FZT476" s="495"/>
      <c r="FZU476" s="495"/>
      <c r="FZV476" s="495"/>
      <c r="FZW476" s="495"/>
      <c r="FZX476" s="495"/>
      <c r="FZY476" s="495"/>
      <c r="FZZ476" s="495"/>
      <c r="GAA476" s="495"/>
      <c r="GAB476" s="495"/>
      <c r="GAC476" s="495"/>
      <c r="GAD476" s="495"/>
      <c r="GAE476" s="495"/>
      <c r="GAF476" s="495"/>
      <c r="GAG476" s="495"/>
      <c r="GAH476" s="495"/>
      <c r="GAI476" s="495"/>
      <c r="GAJ476" s="495"/>
      <c r="GAK476" s="495"/>
      <c r="GAL476" s="495"/>
      <c r="GAM476" s="495"/>
      <c r="GAN476" s="495"/>
      <c r="GAO476" s="495"/>
      <c r="GAP476" s="495"/>
      <c r="GAQ476" s="495"/>
      <c r="GAR476" s="495"/>
      <c r="GAS476" s="495"/>
      <c r="GAT476" s="495"/>
      <c r="GAU476" s="495"/>
      <c r="GAV476" s="495"/>
      <c r="GAW476" s="495"/>
      <c r="GAX476" s="495"/>
      <c r="GAY476" s="495"/>
      <c r="GAZ476" s="495"/>
      <c r="GBA476" s="495"/>
      <c r="GBB476" s="495"/>
      <c r="GBC476" s="495"/>
      <c r="GBD476" s="495"/>
      <c r="GBE476" s="495"/>
      <c r="GBF476" s="495"/>
      <c r="GBG476" s="495"/>
      <c r="GBH476" s="495"/>
      <c r="GBI476" s="495"/>
      <c r="GBJ476" s="495"/>
      <c r="GBK476" s="495"/>
      <c r="GBL476" s="495"/>
      <c r="GBM476" s="495"/>
      <c r="GBN476" s="495"/>
      <c r="GBO476" s="495"/>
      <c r="GBP476" s="495"/>
      <c r="GBQ476" s="495"/>
      <c r="GBR476" s="495"/>
      <c r="GBS476" s="495"/>
      <c r="GBT476" s="495"/>
      <c r="GBU476" s="495"/>
      <c r="GBV476" s="495"/>
      <c r="GBW476" s="495"/>
      <c r="GBX476" s="495"/>
      <c r="GBY476" s="495"/>
      <c r="GBZ476" s="495"/>
      <c r="GCA476" s="495"/>
      <c r="GCB476" s="495"/>
      <c r="GCC476" s="495"/>
      <c r="GCD476" s="495"/>
      <c r="GCE476" s="495"/>
      <c r="GCF476" s="495"/>
      <c r="GCG476" s="495"/>
      <c r="GCH476" s="495"/>
      <c r="GCI476" s="495"/>
      <c r="GCJ476" s="495"/>
      <c r="GCK476" s="495"/>
      <c r="GCL476" s="495"/>
      <c r="GCM476" s="495"/>
      <c r="GCN476" s="495"/>
      <c r="GCO476" s="495"/>
      <c r="GCP476" s="495"/>
      <c r="GCQ476" s="495"/>
      <c r="GCR476" s="495"/>
      <c r="GCS476" s="495"/>
      <c r="GCT476" s="495"/>
      <c r="GCU476" s="495"/>
      <c r="GCV476" s="495"/>
      <c r="GCW476" s="495"/>
      <c r="GCX476" s="495"/>
      <c r="GCY476" s="495"/>
      <c r="GCZ476" s="495"/>
      <c r="GDA476" s="495"/>
      <c r="GDB476" s="495"/>
      <c r="GDC476" s="495"/>
      <c r="GDD476" s="495"/>
      <c r="GDE476" s="495"/>
      <c r="GDF476" s="495"/>
      <c r="GDG476" s="495"/>
      <c r="GDH476" s="495"/>
      <c r="GDI476" s="495"/>
      <c r="GDJ476" s="495"/>
      <c r="GDK476" s="495"/>
      <c r="GDL476" s="495"/>
      <c r="GDM476" s="495"/>
      <c r="GDN476" s="495"/>
      <c r="GDO476" s="495"/>
      <c r="GDP476" s="495"/>
      <c r="GDQ476" s="495"/>
      <c r="GDR476" s="495"/>
      <c r="GDS476" s="495"/>
      <c r="GDT476" s="495"/>
      <c r="GDU476" s="495"/>
      <c r="GDV476" s="495"/>
      <c r="GDW476" s="495"/>
      <c r="GDX476" s="495"/>
      <c r="GDY476" s="495"/>
      <c r="GDZ476" s="495"/>
      <c r="GEA476" s="495"/>
      <c r="GEB476" s="495"/>
      <c r="GEC476" s="495"/>
      <c r="GED476" s="495"/>
      <c r="GEE476" s="495"/>
      <c r="GEF476" s="495"/>
      <c r="GEG476" s="495"/>
      <c r="GEH476" s="495"/>
      <c r="GEI476" s="495"/>
      <c r="GEJ476" s="495"/>
      <c r="GEK476" s="495"/>
      <c r="GEL476" s="495"/>
      <c r="GEM476" s="495"/>
      <c r="GEN476" s="495"/>
      <c r="GEO476" s="495"/>
      <c r="GEP476" s="495"/>
      <c r="GEQ476" s="495"/>
      <c r="GER476" s="495"/>
      <c r="GES476" s="495"/>
      <c r="GET476" s="495"/>
      <c r="GEU476" s="495"/>
      <c r="GEV476" s="495"/>
      <c r="GEW476" s="495"/>
      <c r="GEX476" s="495"/>
      <c r="GEY476" s="495"/>
      <c r="GEZ476" s="495"/>
      <c r="GFA476" s="495"/>
      <c r="GFB476" s="495"/>
      <c r="GFC476" s="495"/>
      <c r="GFD476" s="495"/>
      <c r="GFE476" s="495"/>
      <c r="GFF476" s="495"/>
      <c r="GFG476" s="495"/>
      <c r="GFH476" s="495"/>
      <c r="GFI476" s="495"/>
      <c r="GFJ476" s="495"/>
      <c r="GFK476" s="495"/>
      <c r="GFL476" s="495"/>
      <c r="GFM476" s="495"/>
      <c r="GFN476" s="495"/>
      <c r="GFO476" s="495"/>
      <c r="GFP476" s="495"/>
      <c r="GFQ476" s="495"/>
      <c r="GFR476" s="495"/>
      <c r="GFS476" s="495"/>
      <c r="GFT476" s="495"/>
      <c r="GFU476" s="495"/>
      <c r="GFV476" s="495"/>
      <c r="GFW476" s="495"/>
      <c r="GFX476" s="495"/>
      <c r="GFY476" s="495"/>
      <c r="GFZ476" s="495"/>
      <c r="GGA476" s="495"/>
      <c r="GGB476" s="495"/>
      <c r="GGC476" s="495"/>
      <c r="GGD476" s="495"/>
      <c r="GGE476" s="495"/>
      <c r="GGF476" s="495"/>
      <c r="GGG476" s="495"/>
      <c r="GGH476" s="495"/>
      <c r="GGI476" s="495"/>
      <c r="GGJ476" s="495"/>
      <c r="GGK476" s="495"/>
      <c r="GGL476" s="495"/>
      <c r="GGM476" s="495"/>
      <c r="GGN476" s="495"/>
      <c r="GGO476" s="495"/>
      <c r="GGP476" s="495"/>
      <c r="GGQ476" s="495"/>
      <c r="GGR476" s="495"/>
      <c r="GGS476" s="495"/>
      <c r="GGT476" s="495"/>
      <c r="GGU476" s="495"/>
      <c r="GGV476" s="495"/>
      <c r="GGW476" s="495"/>
      <c r="GGX476" s="495"/>
      <c r="GGY476" s="495"/>
      <c r="GGZ476" s="495"/>
      <c r="GHA476" s="495"/>
      <c r="GHB476" s="495"/>
      <c r="GHC476" s="495"/>
      <c r="GHD476" s="495"/>
      <c r="GHE476" s="495"/>
      <c r="GHF476" s="495"/>
      <c r="GHG476" s="495"/>
      <c r="GHH476" s="495"/>
      <c r="GHI476" s="495"/>
      <c r="GHJ476" s="495"/>
      <c r="GHK476" s="495"/>
      <c r="GHL476" s="495"/>
      <c r="GHM476" s="495"/>
      <c r="GHN476" s="495"/>
      <c r="GHO476" s="495"/>
      <c r="GHP476" s="495"/>
      <c r="GHQ476" s="495"/>
      <c r="GHR476" s="495"/>
      <c r="GHS476" s="495"/>
      <c r="GHT476" s="495"/>
      <c r="GHU476" s="495"/>
      <c r="GHV476" s="495"/>
      <c r="GHW476" s="495"/>
      <c r="GHX476" s="495"/>
      <c r="GHY476" s="495"/>
      <c r="GHZ476" s="495"/>
      <c r="GIA476" s="495"/>
      <c r="GIB476" s="495"/>
      <c r="GIC476" s="495"/>
      <c r="GID476" s="495"/>
      <c r="GIE476" s="495"/>
      <c r="GIF476" s="495"/>
      <c r="GIG476" s="495"/>
      <c r="GIH476" s="495"/>
      <c r="GII476" s="495"/>
      <c r="GIJ476" s="495"/>
      <c r="GIK476" s="495"/>
      <c r="GIL476" s="495"/>
      <c r="GIM476" s="495"/>
      <c r="GIN476" s="495"/>
      <c r="GIO476" s="495"/>
      <c r="GIP476" s="495"/>
      <c r="GIQ476" s="495"/>
      <c r="GIR476" s="495"/>
      <c r="GIS476" s="495"/>
      <c r="GIT476" s="495"/>
      <c r="GIU476" s="495"/>
      <c r="GIV476" s="495"/>
      <c r="GIW476" s="495"/>
      <c r="GIX476" s="495"/>
      <c r="GIY476" s="495"/>
      <c r="GIZ476" s="495"/>
      <c r="GJA476" s="495"/>
      <c r="GJB476" s="495"/>
      <c r="GJC476" s="495"/>
      <c r="GJD476" s="495"/>
      <c r="GJE476" s="495"/>
      <c r="GJF476" s="495"/>
      <c r="GJG476" s="495"/>
      <c r="GJH476" s="495"/>
      <c r="GJI476" s="495"/>
      <c r="GJJ476" s="495"/>
      <c r="GJK476" s="495"/>
      <c r="GJL476" s="495"/>
      <c r="GJM476" s="495"/>
      <c r="GJN476" s="495"/>
      <c r="GJO476" s="495"/>
      <c r="GJP476" s="495"/>
      <c r="GJQ476" s="495"/>
      <c r="GJR476" s="495"/>
      <c r="GJS476" s="495"/>
      <c r="GJT476" s="495"/>
      <c r="GJU476" s="495"/>
      <c r="GJV476" s="495"/>
      <c r="GJW476" s="495"/>
      <c r="GJX476" s="495"/>
      <c r="GJY476" s="495"/>
      <c r="GJZ476" s="495"/>
      <c r="GKA476" s="495"/>
      <c r="GKB476" s="495"/>
      <c r="GKC476" s="495"/>
      <c r="GKD476" s="495"/>
      <c r="GKE476" s="495"/>
      <c r="GKF476" s="495"/>
      <c r="GKG476" s="495"/>
      <c r="GKH476" s="495"/>
      <c r="GKI476" s="495"/>
      <c r="GKJ476" s="495"/>
      <c r="GKK476" s="495"/>
      <c r="GKL476" s="495"/>
      <c r="GKM476" s="495"/>
      <c r="GKN476" s="495"/>
      <c r="GKO476" s="495"/>
      <c r="GKP476" s="495"/>
      <c r="GKQ476" s="495"/>
      <c r="GKR476" s="495"/>
      <c r="GKS476" s="495"/>
      <c r="GKT476" s="495"/>
      <c r="GKU476" s="495"/>
      <c r="GKV476" s="495"/>
      <c r="GKW476" s="495"/>
      <c r="GKX476" s="495"/>
      <c r="GKY476" s="495"/>
      <c r="GKZ476" s="495"/>
      <c r="GLA476" s="495"/>
      <c r="GLB476" s="495"/>
      <c r="GLC476" s="495"/>
      <c r="GLD476" s="495"/>
      <c r="GLE476" s="495"/>
      <c r="GLF476" s="495"/>
      <c r="GLG476" s="495"/>
      <c r="GLH476" s="495"/>
      <c r="GLI476" s="495"/>
      <c r="GLJ476" s="495"/>
      <c r="GLK476" s="495"/>
      <c r="GLL476" s="495"/>
      <c r="GLM476" s="495"/>
      <c r="GLN476" s="495"/>
      <c r="GLO476" s="495"/>
      <c r="GLP476" s="495"/>
      <c r="GLQ476" s="495"/>
      <c r="GLR476" s="495"/>
      <c r="GLS476" s="495"/>
      <c r="GLT476" s="495"/>
      <c r="GLU476" s="495"/>
      <c r="GLV476" s="495"/>
      <c r="GLW476" s="495"/>
      <c r="GLX476" s="495"/>
      <c r="GLY476" s="495"/>
      <c r="GLZ476" s="495"/>
      <c r="GMA476" s="495"/>
      <c r="GMB476" s="495"/>
      <c r="GMC476" s="495"/>
      <c r="GMD476" s="495"/>
      <c r="GME476" s="495"/>
      <c r="GMF476" s="495"/>
      <c r="GMG476" s="495"/>
      <c r="GMH476" s="495"/>
      <c r="GMI476" s="495"/>
      <c r="GMJ476" s="495"/>
      <c r="GMK476" s="495"/>
      <c r="GML476" s="495"/>
      <c r="GMM476" s="495"/>
      <c r="GMN476" s="495"/>
      <c r="GMO476" s="495"/>
      <c r="GMP476" s="495"/>
      <c r="GMQ476" s="495"/>
      <c r="GMR476" s="495"/>
      <c r="GMS476" s="495"/>
      <c r="GMT476" s="495"/>
      <c r="GMU476" s="495"/>
      <c r="GMV476" s="495"/>
      <c r="GMW476" s="495"/>
      <c r="GMX476" s="495"/>
      <c r="GMY476" s="495"/>
      <c r="GMZ476" s="495"/>
      <c r="GNA476" s="495"/>
      <c r="GNB476" s="495"/>
      <c r="GNC476" s="495"/>
      <c r="GND476" s="495"/>
      <c r="GNE476" s="495"/>
      <c r="GNF476" s="495"/>
      <c r="GNG476" s="495"/>
      <c r="GNH476" s="495"/>
      <c r="GNI476" s="495"/>
      <c r="GNJ476" s="495"/>
      <c r="GNK476" s="495"/>
      <c r="GNL476" s="495"/>
      <c r="GNM476" s="495"/>
      <c r="GNN476" s="495"/>
      <c r="GNO476" s="495"/>
      <c r="GNP476" s="495"/>
      <c r="GNQ476" s="495"/>
      <c r="GNR476" s="495"/>
      <c r="GNS476" s="495"/>
      <c r="GNT476" s="495"/>
      <c r="GNU476" s="495"/>
      <c r="GNV476" s="495"/>
      <c r="GNW476" s="495"/>
      <c r="GNX476" s="495"/>
      <c r="GNY476" s="495"/>
      <c r="GNZ476" s="495"/>
      <c r="GOA476" s="495"/>
      <c r="GOB476" s="495"/>
      <c r="GOC476" s="495"/>
      <c r="GOD476" s="495"/>
      <c r="GOE476" s="495"/>
      <c r="GOF476" s="495"/>
      <c r="GOG476" s="495"/>
      <c r="GOH476" s="495"/>
      <c r="GOI476" s="495"/>
      <c r="GOJ476" s="495"/>
      <c r="GOK476" s="495"/>
      <c r="GOL476" s="495"/>
      <c r="GOM476" s="495"/>
      <c r="GON476" s="495"/>
      <c r="GOO476" s="495"/>
      <c r="GOP476" s="495"/>
      <c r="GOQ476" s="495"/>
      <c r="GOR476" s="495"/>
      <c r="GOS476" s="495"/>
      <c r="GOT476" s="495"/>
      <c r="GOU476" s="495"/>
      <c r="GOV476" s="495"/>
      <c r="GOW476" s="495"/>
      <c r="GOX476" s="495"/>
      <c r="GOY476" s="495"/>
      <c r="GOZ476" s="495"/>
      <c r="GPA476" s="495"/>
      <c r="GPB476" s="495"/>
      <c r="GPC476" s="495"/>
      <c r="GPD476" s="495"/>
      <c r="GPE476" s="495"/>
      <c r="GPF476" s="495"/>
      <c r="GPG476" s="495"/>
      <c r="GPH476" s="495"/>
      <c r="GPI476" s="495"/>
      <c r="GPJ476" s="495"/>
      <c r="GPK476" s="495"/>
      <c r="GPL476" s="495"/>
      <c r="GPM476" s="495"/>
      <c r="GPN476" s="495"/>
      <c r="GPO476" s="495"/>
      <c r="GPP476" s="495"/>
      <c r="GPQ476" s="495"/>
      <c r="GPR476" s="495"/>
      <c r="GPS476" s="495"/>
      <c r="GPT476" s="495"/>
      <c r="GPU476" s="495"/>
      <c r="GPV476" s="495"/>
      <c r="GPW476" s="495"/>
      <c r="GPX476" s="495"/>
      <c r="GPY476" s="495"/>
      <c r="GPZ476" s="495"/>
      <c r="GQA476" s="495"/>
      <c r="GQB476" s="495"/>
      <c r="GQC476" s="495"/>
      <c r="GQD476" s="495"/>
      <c r="GQE476" s="495"/>
      <c r="GQF476" s="495"/>
      <c r="GQG476" s="495"/>
      <c r="GQH476" s="495"/>
      <c r="GQI476" s="495"/>
      <c r="GQJ476" s="495"/>
      <c r="GQK476" s="495"/>
      <c r="GQL476" s="495"/>
      <c r="GQM476" s="495"/>
      <c r="GQN476" s="495"/>
      <c r="GQO476" s="495"/>
      <c r="GQP476" s="495"/>
      <c r="GQQ476" s="495"/>
      <c r="GQR476" s="495"/>
      <c r="GQS476" s="495"/>
      <c r="GQT476" s="495"/>
      <c r="GQU476" s="495"/>
      <c r="GQV476" s="495"/>
      <c r="GQW476" s="495"/>
      <c r="GQX476" s="495"/>
      <c r="GQY476" s="495"/>
      <c r="GQZ476" s="495"/>
      <c r="GRA476" s="495"/>
      <c r="GRB476" s="495"/>
      <c r="GRC476" s="495"/>
      <c r="GRD476" s="495"/>
      <c r="GRE476" s="495"/>
      <c r="GRF476" s="495"/>
      <c r="GRG476" s="495"/>
      <c r="GRH476" s="495"/>
      <c r="GRI476" s="495"/>
      <c r="GRJ476" s="495"/>
      <c r="GRK476" s="495"/>
      <c r="GRL476" s="495"/>
      <c r="GRM476" s="495"/>
      <c r="GRN476" s="495"/>
      <c r="GRO476" s="495"/>
      <c r="GRP476" s="495"/>
      <c r="GRQ476" s="495"/>
      <c r="GRR476" s="495"/>
      <c r="GRS476" s="495"/>
      <c r="GRT476" s="495"/>
      <c r="GRU476" s="495"/>
      <c r="GRV476" s="495"/>
      <c r="GRW476" s="495"/>
      <c r="GRX476" s="495"/>
      <c r="GRY476" s="495"/>
      <c r="GRZ476" s="495"/>
      <c r="GSA476" s="495"/>
      <c r="GSB476" s="495"/>
      <c r="GSC476" s="495"/>
      <c r="GSD476" s="495"/>
      <c r="GSE476" s="495"/>
      <c r="GSF476" s="495"/>
      <c r="GSG476" s="495"/>
      <c r="GSH476" s="495"/>
      <c r="GSI476" s="495"/>
      <c r="GSJ476" s="495"/>
      <c r="GSK476" s="495"/>
      <c r="GSL476" s="495"/>
      <c r="GSM476" s="495"/>
      <c r="GSN476" s="495"/>
      <c r="GSO476" s="495"/>
      <c r="GSP476" s="495"/>
      <c r="GSQ476" s="495"/>
      <c r="GSR476" s="495"/>
      <c r="GSS476" s="495"/>
      <c r="GST476" s="495"/>
      <c r="GSU476" s="495"/>
      <c r="GSV476" s="495"/>
      <c r="GSW476" s="495"/>
      <c r="GSX476" s="495"/>
      <c r="GSY476" s="495"/>
      <c r="GSZ476" s="495"/>
      <c r="GTA476" s="495"/>
      <c r="GTB476" s="495"/>
      <c r="GTC476" s="495"/>
      <c r="GTD476" s="495"/>
      <c r="GTE476" s="495"/>
      <c r="GTF476" s="495"/>
      <c r="GTG476" s="495"/>
      <c r="GTH476" s="495"/>
      <c r="GTI476" s="495"/>
      <c r="GTJ476" s="495"/>
      <c r="GTK476" s="495"/>
      <c r="GTL476" s="495"/>
      <c r="GTM476" s="495"/>
      <c r="GTN476" s="495"/>
      <c r="GTO476" s="495"/>
      <c r="GTP476" s="495"/>
      <c r="GTQ476" s="495"/>
      <c r="GTR476" s="495"/>
      <c r="GTS476" s="495"/>
      <c r="GTT476" s="495"/>
      <c r="GTU476" s="495"/>
      <c r="GTV476" s="495"/>
      <c r="GTW476" s="495"/>
      <c r="GTX476" s="495"/>
      <c r="GTY476" s="495"/>
      <c r="GTZ476" s="495"/>
      <c r="GUA476" s="495"/>
      <c r="GUB476" s="495"/>
      <c r="GUC476" s="495"/>
      <c r="GUD476" s="495"/>
      <c r="GUE476" s="495"/>
      <c r="GUF476" s="495"/>
      <c r="GUG476" s="495"/>
      <c r="GUH476" s="495"/>
      <c r="GUI476" s="495"/>
      <c r="GUJ476" s="495"/>
      <c r="GUK476" s="495"/>
      <c r="GUL476" s="495"/>
      <c r="GUM476" s="495"/>
      <c r="GUN476" s="495"/>
      <c r="GUO476" s="495"/>
      <c r="GUP476" s="495"/>
      <c r="GUQ476" s="495"/>
      <c r="GUR476" s="495"/>
      <c r="GUS476" s="495"/>
      <c r="GUT476" s="495"/>
      <c r="GUU476" s="495"/>
      <c r="GUV476" s="495"/>
      <c r="GUW476" s="495"/>
      <c r="GUX476" s="495"/>
      <c r="GUY476" s="495"/>
      <c r="GUZ476" s="495"/>
      <c r="GVA476" s="495"/>
      <c r="GVB476" s="495"/>
      <c r="GVC476" s="495"/>
      <c r="GVD476" s="495"/>
      <c r="GVE476" s="495"/>
      <c r="GVF476" s="495"/>
      <c r="GVG476" s="495"/>
      <c r="GVH476" s="495"/>
      <c r="GVI476" s="495"/>
      <c r="GVJ476" s="495"/>
      <c r="GVK476" s="495"/>
      <c r="GVL476" s="495"/>
      <c r="GVM476" s="495"/>
      <c r="GVN476" s="495"/>
      <c r="GVO476" s="495"/>
      <c r="GVP476" s="495"/>
      <c r="GVQ476" s="495"/>
      <c r="GVR476" s="495"/>
      <c r="GVS476" s="495"/>
      <c r="GVT476" s="495"/>
      <c r="GVU476" s="495"/>
      <c r="GVV476" s="495"/>
      <c r="GVW476" s="495"/>
      <c r="GVX476" s="495"/>
      <c r="GVY476" s="495"/>
      <c r="GVZ476" s="495"/>
      <c r="GWA476" s="495"/>
      <c r="GWB476" s="495"/>
      <c r="GWC476" s="495"/>
      <c r="GWD476" s="495"/>
      <c r="GWE476" s="495"/>
      <c r="GWF476" s="495"/>
      <c r="GWG476" s="495"/>
      <c r="GWH476" s="495"/>
      <c r="GWI476" s="495"/>
      <c r="GWJ476" s="495"/>
      <c r="GWK476" s="495"/>
      <c r="GWL476" s="495"/>
      <c r="GWM476" s="495"/>
      <c r="GWN476" s="495"/>
      <c r="GWO476" s="495"/>
      <c r="GWP476" s="495"/>
      <c r="GWQ476" s="495"/>
      <c r="GWR476" s="495"/>
      <c r="GWS476" s="495"/>
      <c r="GWT476" s="495"/>
      <c r="GWU476" s="495"/>
      <c r="GWV476" s="495"/>
      <c r="GWW476" s="495"/>
      <c r="GWX476" s="495"/>
      <c r="GWY476" s="495"/>
      <c r="GWZ476" s="495"/>
      <c r="GXA476" s="495"/>
      <c r="GXB476" s="495"/>
      <c r="GXC476" s="495"/>
      <c r="GXD476" s="495"/>
      <c r="GXE476" s="495"/>
      <c r="GXF476" s="495"/>
      <c r="GXG476" s="495"/>
      <c r="GXH476" s="495"/>
      <c r="GXI476" s="495"/>
      <c r="GXJ476" s="495"/>
      <c r="GXK476" s="495"/>
      <c r="GXL476" s="495"/>
      <c r="GXM476" s="495"/>
      <c r="GXN476" s="495"/>
      <c r="GXO476" s="495"/>
      <c r="GXP476" s="495"/>
      <c r="GXQ476" s="495"/>
      <c r="GXR476" s="495"/>
      <c r="GXS476" s="495"/>
      <c r="GXT476" s="495"/>
      <c r="GXU476" s="495"/>
      <c r="GXV476" s="495"/>
      <c r="GXW476" s="495"/>
      <c r="GXX476" s="495"/>
      <c r="GXY476" s="495"/>
      <c r="GXZ476" s="495"/>
      <c r="GYA476" s="495"/>
      <c r="GYB476" s="495"/>
      <c r="GYC476" s="495"/>
      <c r="GYD476" s="495"/>
      <c r="GYE476" s="495"/>
      <c r="GYF476" s="495"/>
      <c r="GYG476" s="495"/>
      <c r="GYH476" s="495"/>
      <c r="GYI476" s="495"/>
      <c r="GYJ476" s="495"/>
      <c r="GYK476" s="495"/>
      <c r="GYL476" s="495"/>
      <c r="GYM476" s="495"/>
      <c r="GYN476" s="495"/>
      <c r="GYO476" s="495"/>
      <c r="GYP476" s="495"/>
      <c r="GYQ476" s="495"/>
      <c r="GYR476" s="495"/>
      <c r="GYS476" s="495"/>
      <c r="GYT476" s="495"/>
      <c r="GYU476" s="495"/>
      <c r="GYV476" s="495"/>
      <c r="GYW476" s="495"/>
      <c r="GYX476" s="495"/>
      <c r="GYY476" s="495"/>
      <c r="GYZ476" s="495"/>
      <c r="GZA476" s="495"/>
      <c r="GZB476" s="495"/>
      <c r="GZC476" s="495"/>
      <c r="GZD476" s="495"/>
      <c r="GZE476" s="495"/>
      <c r="GZF476" s="495"/>
      <c r="GZG476" s="495"/>
      <c r="GZH476" s="495"/>
      <c r="GZI476" s="495"/>
      <c r="GZJ476" s="495"/>
      <c r="GZK476" s="495"/>
      <c r="GZL476" s="495"/>
      <c r="GZM476" s="495"/>
      <c r="GZN476" s="495"/>
      <c r="GZO476" s="495"/>
      <c r="GZP476" s="495"/>
      <c r="GZQ476" s="495"/>
      <c r="GZR476" s="495"/>
      <c r="GZS476" s="495"/>
      <c r="GZT476" s="495"/>
      <c r="GZU476" s="495"/>
      <c r="GZV476" s="495"/>
      <c r="GZW476" s="495"/>
      <c r="GZX476" s="495"/>
      <c r="GZY476" s="495"/>
      <c r="GZZ476" s="495"/>
      <c r="HAA476" s="495"/>
      <c r="HAB476" s="495"/>
      <c r="HAC476" s="495"/>
      <c r="HAD476" s="495"/>
      <c r="HAE476" s="495"/>
      <c r="HAF476" s="495"/>
      <c r="HAG476" s="495"/>
      <c r="HAH476" s="495"/>
      <c r="HAI476" s="495"/>
      <c r="HAJ476" s="495"/>
      <c r="HAK476" s="495"/>
      <c r="HAL476" s="495"/>
      <c r="HAM476" s="495"/>
      <c r="HAN476" s="495"/>
      <c r="HAO476" s="495"/>
      <c r="HAP476" s="495"/>
      <c r="HAQ476" s="495"/>
      <c r="HAR476" s="495"/>
      <c r="HAS476" s="495"/>
      <c r="HAT476" s="495"/>
      <c r="HAU476" s="495"/>
      <c r="HAV476" s="495"/>
      <c r="HAW476" s="495"/>
      <c r="HAX476" s="495"/>
      <c r="HAY476" s="495"/>
      <c r="HAZ476" s="495"/>
      <c r="HBA476" s="495"/>
      <c r="HBB476" s="495"/>
      <c r="HBC476" s="495"/>
      <c r="HBD476" s="495"/>
      <c r="HBE476" s="495"/>
      <c r="HBF476" s="495"/>
      <c r="HBG476" s="495"/>
      <c r="HBH476" s="495"/>
      <c r="HBI476" s="495"/>
      <c r="HBJ476" s="495"/>
      <c r="HBK476" s="495"/>
      <c r="HBL476" s="495"/>
      <c r="HBM476" s="495"/>
      <c r="HBN476" s="495"/>
      <c r="HBO476" s="495"/>
      <c r="HBP476" s="495"/>
      <c r="HBQ476" s="495"/>
      <c r="HBR476" s="495"/>
      <c r="HBS476" s="495"/>
      <c r="HBT476" s="495"/>
      <c r="HBU476" s="495"/>
      <c r="HBV476" s="495"/>
      <c r="HBW476" s="495"/>
      <c r="HBX476" s="495"/>
      <c r="HBY476" s="495"/>
      <c r="HBZ476" s="495"/>
      <c r="HCA476" s="495"/>
      <c r="HCB476" s="495"/>
      <c r="HCC476" s="495"/>
      <c r="HCD476" s="495"/>
      <c r="HCE476" s="495"/>
      <c r="HCF476" s="495"/>
      <c r="HCG476" s="495"/>
      <c r="HCH476" s="495"/>
      <c r="HCI476" s="495"/>
      <c r="HCJ476" s="495"/>
      <c r="HCK476" s="495"/>
      <c r="HCL476" s="495"/>
      <c r="HCM476" s="495"/>
      <c r="HCN476" s="495"/>
      <c r="HCO476" s="495"/>
      <c r="HCP476" s="495"/>
      <c r="HCQ476" s="495"/>
      <c r="HCR476" s="495"/>
      <c r="HCS476" s="495"/>
      <c r="HCT476" s="495"/>
      <c r="HCU476" s="495"/>
      <c r="HCV476" s="495"/>
      <c r="HCW476" s="495"/>
      <c r="HCX476" s="495"/>
      <c r="HCY476" s="495"/>
      <c r="HCZ476" s="495"/>
      <c r="HDA476" s="495"/>
      <c r="HDB476" s="495"/>
      <c r="HDC476" s="495"/>
      <c r="HDD476" s="495"/>
      <c r="HDE476" s="495"/>
      <c r="HDF476" s="495"/>
      <c r="HDG476" s="495"/>
      <c r="HDH476" s="495"/>
      <c r="HDI476" s="495"/>
      <c r="HDJ476" s="495"/>
      <c r="HDK476" s="495"/>
      <c r="HDL476" s="495"/>
      <c r="HDM476" s="495"/>
      <c r="HDN476" s="495"/>
      <c r="HDO476" s="495"/>
      <c r="HDP476" s="495"/>
      <c r="HDQ476" s="495"/>
      <c r="HDR476" s="495"/>
      <c r="HDS476" s="495"/>
      <c r="HDT476" s="495"/>
      <c r="HDU476" s="495"/>
      <c r="HDV476" s="495"/>
      <c r="HDW476" s="495"/>
      <c r="HDX476" s="495"/>
      <c r="HDY476" s="495"/>
      <c r="HDZ476" s="495"/>
      <c r="HEA476" s="495"/>
      <c r="HEB476" s="495"/>
      <c r="HEC476" s="495"/>
      <c r="HED476" s="495"/>
      <c r="HEE476" s="495"/>
      <c r="HEF476" s="495"/>
      <c r="HEG476" s="495"/>
      <c r="HEH476" s="495"/>
      <c r="HEI476" s="495"/>
      <c r="HEJ476" s="495"/>
      <c r="HEK476" s="495"/>
      <c r="HEL476" s="495"/>
      <c r="HEM476" s="495"/>
      <c r="HEN476" s="495"/>
      <c r="HEO476" s="495"/>
      <c r="HEP476" s="495"/>
      <c r="HEQ476" s="495"/>
      <c r="HER476" s="495"/>
      <c r="HES476" s="495"/>
      <c r="HET476" s="495"/>
      <c r="HEU476" s="495"/>
      <c r="HEV476" s="495"/>
      <c r="HEW476" s="495"/>
      <c r="HEX476" s="495"/>
      <c r="HEY476" s="495"/>
      <c r="HEZ476" s="495"/>
      <c r="HFA476" s="495"/>
      <c r="HFB476" s="495"/>
      <c r="HFC476" s="495"/>
      <c r="HFD476" s="495"/>
      <c r="HFE476" s="495"/>
      <c r="HFF476" s="495"/>
      <c r="HFG476" s="495"/>
      <c r="HFH476" s="495"/>
      <c r="HFI476" s="495"/>
      <c r="HFJ476" s="495"/>
      <c r="HFK476" s="495"/>
      <c r="HFL476" s="495"/>
      <c r="HFM476" s="495"/>
      <c r="HFN476" s="495"/>
      <c r="HFO476" s="495"/>
      <c r="HFP476" s="495"/>
      <c r="HFQ476" s="495"/>
      <c r="HFR476" s="495"/>
      <c r="HFS476" s="495"/>
      <c r="HFT476" s="495"/>
      <c r="HFU476" s="495"/>
      <c r="HFV476" s="495"/>
      <c r="HFW476" s="495"/>
      <c r="HFX476" s="495"/>
      <c r="HFY476" s="495"/>
      <c r="HFZ476" s="495"/>
      <c r="HGA476" s="495"/>
      <c r="HGB476" s="495"/>
      <c r="HGC476" s="495"/>
      <c r="HGD476" s="495"/>
      <c r="HGE476" s="495"/>
      <c r="HGF476" s="495"/>
      <c r="HGG476" s="495"/>
      <c r="HGH476" s="495"/>
      <c r="HGI476" s="495"/>
      <c r="HGJ476" s="495"/>
      <c r="HGK476" s="495"/>
      <c r="HGL476" s="495"/>
      <c r="HGM476" s="495"/>
      <c r="HGN476" s="495"/>
      <c r="HGO476" s="495"/>
      <c r="HGP476" s="495"/>
      <c r="HGQ476" s="495"/>
      <c r="HGR476" s="495"/>
      <c r="HGS476" s="495"/>
      <c r="HGT476" s="495"/>
      <c r="HGU476" s="495"/>
      <c r="HGV476" s="495"/>
      <c r="HGW476" s="495"/>
      <c r="HGX476" s="495"/>
      <c r="HGY476" s="495"/>
      <c r="HGZ476" s="495"/>
      <c r="HHA476" s="495"/>
      <c r="HHB476" s="495"/>
      <c r="HHC476" s="495"/>
      <c r="HHD476" s="495"/>
      <c r="HHE476" s="495"/>
      <c r="HHF476" s="495"/>
      <c r="HHG476" s="495"/>
      <c r="HHH476" s="495"/>
      <c r="HHI476" s="495"/>
      <c r="HHJ476" s="495"/>
      <c r="HHK476" s="495"/>
      <c r="HHL476" s="495"/>
      <c r="HHM476" s="495"/>
      <c r="HHN476" s="495"/>
      <c r="HHO476" s="495"/>
      <c r="HHP476" s="495"/>
      <c r="HHQ476" s="495"/>
      <c r="HHR476" s="495"/>
      <c r="HHS476" s="495"/>
      <c r="HHT476" s="495"/>
      <c r="HHU476" s="495"/>
      <c r="HHV476" s="495"/>
      <c r="HHW476" s="495"/>
      <c r="HHX476" s="495"/>
      <c r="HHY476" s="495"/>
      <c r="HHZ476" s="495"/>
      <c r="HIA476" s="495"/>
      <c r="HIB476" s="495"/>
      <c r="HIC476" s="495"/>
      <c r="HID476" s="495"/>
      <c r="HIE476" s="495"/>
      <c r="HIF476" s="495"/>
      <c r="HIG476" s="495"/>
      <c r="HIH476" s="495"/>
      <c r="HII476" s="495"/>
      <c r="HIJ476" s="495"/>
      <c r="HIK476" s="495"/>
      <c r="HIL476" s="495"/>
      <c r="HIM476" s="495"/>
      <c r="HIN476" s="495"/>
      <c r="HIO476" s="495"/>
      <c r="HIP476" s="495"/>
      <c r="HIQ476" s="495"/>
      <c r="HIR476" s="495"/>
      <c r="HIS476" s="495"/>
      <c r="HIT476" s="495"/>
      <c r="HIU476" s="495"/>
      <c r="HIV476" s="495"/>
      <c r="HIW476" s="495"/>
      <c r="HIX476" s="495"/>
      <c r="HIY476" s="495"/>
      <c r="HIZ476" s="495"/>
      <c r="HJA476" s="495"/>
      <c r="HJB476" s="495"/>
      <c r="HJC476" s="495"/>
      <c r="HJD476" s="495"/>
      <c r="HJE476" s="495"/>
      <c r="HJF476" s="495"/>
      <c r="HJG476" s="495"/>
      <c r="HJH476" s="495"/>
      <c r="HJI476" s="495"/>
      <c r="HJJ476" s="495"/>
      <c r="HJK476" s="495"/>
      <c r="HJL476" s="495"/>
      <c r="HJM476" s="495"/>
      <c r="HJN476" s="495"/>
      <c r="HJO476" s="495"/>
      <c r="HJP476" s="495"/>
      <c r="HJQ476" s="495"/>
      <c r="HJR476" s="495"/>
      <c r="HJS476" s="495"/>
      <c r="HJT476" s="495"/>
      <c r="HJU476" s="495"/>
      <c r="HJV476" s="495"/>
      <c r="HJW476" s="495"/>
      <c r="HJX476" s="495"/>
      <c r="HJY476" s="495"/>
      <c r="HJZ476" s="495"/>
      <c r="HKA476" s="495"/>
      <c r="HKB476" s="495"/>
      <c r="HKC476" s="495"/>
      <c r="HKD476" s="495"/>
      <c r="HKE476" s="495"/>
      <c r="HKF476" s="495"/>
      <c r="HKG476" s="495"/>
      <c r="HKH476" s="495"/>
      <c r="HKI476" s="495"/>
      <c r="HKJ476" s="495"/>
      <c r="HKK476" s="495"/>
      <c r="HKL476" s="495"/>
      <c r="HKM476" s="495"/>
      <c r="HKN476" s="495"/>
      <c r="HKO476" s="495"/>
      <c r="HKP476" s="495"/>
      <c r="HKQ476" s="495"/>
      <c r="HKR476" s="495"/>
      <c r="HKS476" s="495"/>
      <c r="HKT476" s="495"/>
      <c r="HKU476" s="495"/>
      <c r="HKV476" s="495"/>
      <c r="HKW476" s="495"/>
      <c r="HKX476" s="495"/>
      <c r="HKY476" s="495"/>
      <c r="HKZ476" s="495"/>
      <c r="HLA476" s="495"/>
      <c r="HLB476" s="495"/>
      <c r="HLC476" s="495"/>
      <c r="HLD476" s="495"/>
      <c r="HLE476" s="495"/>
      <c r="HLF476" s="495"/>
      <c r="HLG476" s="495"/>
      <c r="HLH476" s="495"/>
      <c r="HLI476" s="495"/>
      <c r="HLJ476" s="495"/>
      <c r="HLK476" s="495"/>
      <c r="HLL476" s="495"/>
      <c r="HLM476" s="495"/>
      <c r="HLN476" s="495"/>
      <c r="HLO476" s="495"/>
      <c r="HLP476" s="495"/>
      <c r="HLQ476" s="495"/>
      <c r="HLR476" s="495"/>
      <c r="HLS476" s="495"/>
      <c r="HLT476" s="495"/>
      <c r="HLU476" s="495"/>
      <c r="HLV476" s="495"/>
      <c r="HLW476" s="495"/>
      <c r="HLX476" s="495"/>
      <c r="HLY476" s="495"/>
      <c r="HLZ476" s="495"/>
      <c r="HMA476" s="495"/>
      <c r="HMB476" s="495"/>
      <c r="HMC476" s="495"/>
      <c r="HMD476" s="495"/>
      <c r="HME476" s="495"/>
      <c r="HMF476" s="495"/>
      <c r="HMG476" s="495"/>
      <c r="HMH476" s="495"/>
      <c r="HMI476" s="495"/>
      <c r="HMJ476" s="495"/>
      <c r="HMK476" s="495"/>
      <c r="HML476" s="495"/>
      <c r="HMM476" s="495"/>
      <c r="HMN476" s="495"/>
      <c r="HMO476" s="495"/>
      <c r="HMP476" s="495"/>
      <c r="HMQ476" s="495"/>
      <c r="HMR476" s="495"/>
      <c r="HMS476" s="495"/>
      <c r="HMT476" s="495"/>
      <c r="HMU476" s="495"/>
      <c r="HMV476" s="495"/>
      <c r="HMW476" s="495"/>
      <c r="HMX476" s="495"/>
      <c r="HMY476" s="495"/>
      <c r="HMZ476" s="495"/>
      <c r="HNA476" s="495"/>
      <c r="HNB476" s="495"/>
      <c r="HNC476" s="495"/>
      <c r="HND476" s="495"/>
      <c r="HNE476" s="495"/>
      <c r="HNF476" s="495"/>
      <c r="HNG476" s="495"/>
      <c r="HNH476" s="495"/>
      <c r="HNI476" s="495"/>
      <c r="HNJ476" s="495"/>
      <c r="HNK476" s="495"/>
      <c r="HNL476" s="495"/>
      <c r="HNM476" s="495"/>
      <c r="HNN476" s="495"/>
      <c r="HNO476" s="495"/>
      <c r="HNP476" s="495"/>
      <c r="HNQ476" s="495"/>
      <c r="HNR476" s="495"/>
      <c r="HNS476" s="495"/>
      <c r="HNT476" s="495"/>
      <c r="HNU476" s="495"/>
      <c r="HNV476" s="495"/>
      <c r="HNW476" s="495"/>
      <c r="HNX476" s="495"/>
      <c r="HNY476" s="495"/>
      <c r="HNZ476" s="495"/>
      <c r="HOA476" s="495"/>
      <c r="HOB476" s="495"/>
      <c r="HOC476" s="495"/>
      <c r="HOD476" s="495"/>
      <c r="HOE476" s="495"/>
      <c r="HOF476" s="495"/>
      <c r="HOG476" s="495"/>
      <c r="HOH476" s="495"/>
      <c r="HOI476" s="495"/>
      <c r="HOJ476" s="495"/>
      <c r="HOK476" s="495"/>
      <c r="HOL476" s="495"/>
      <c r="HOM476" s="495"/>
      <c r="HON476" s="495"/>
      <c r="HOO476" s="495"/>
      <c r="HOP476" s="495"/>
      <c r="HOQ476" s="495"/>
      <c r="HOR476" s="495"/>
      <c r="HOS476" s="495"/>
      <c r="HOT476" s="495"/>
      <c r="HOU476" s="495"/>
      <c r="HOV476" s="495"/>
      <c r="HOW476" s="495"/>
      <c r="HOX476" s="495"/>
      <c r="HOY476" s="495"/>
      <c r="HOZ476" s="495"/>
      <c r="HPA476" s="495"/>
      <c r="HPB476" s="495"/>
      <c r="HPC476" s="495"/>
      <c r="HPD476" s="495"/>
      <c r="HPE476" s="495"/>
      <c r="HPF476" s="495"/>
      <c r="HPG476" s="495"/>
      <c r="HPH476" s="495"/>
      <c r="HPI476" s="495"/>
      <c r="HPJ476" s="495"/>
      <c r="HPK476" s="495"/>
      <c r="HPL476" s="495"/>
      <c r="HPM476" s="495"/>
      <c r="HPN476" s="495"/>
      <c r="HPO476" s="495"/>
      <c r="HPP476" s="495"/>
      <c r="HPQ476" s="495"/>
      <c r="HPR476" s="495"/>
      <c r="HPS476" s="495"/>
      <c r="HPT476" s="495"/>
      <c r="HPU476" s="495"/>
      <c r="HPV476" s="495"/>
      <c r="HPW476" s="495"/>
      <c r="HPX476" s="495"/>
      <c r="HPY476" s="495"/>
      <c r="HPZ476" s="495"/>
      <c r="HQA476" s="495"/>
      <c r="HQB476" s="495"/>
      <c r="HQC476" s="495"/>
      <c r="HQD476" s="495"/>
      <c r="HQE476" s="495"/>
      <c r="HQF476" s="495"/>
      <c r="HQG476" s="495"/>
      <c r="HQH476" s="495"/>
      <c r="HQI476" s="495"/>
      <c r="HQJ476" s="495"/>
      <c r="HQK476" s="495"/>
      <c r="HQL476" s="495"/>
      <c r="HQM476" s="495"/>
      <c r="HQN476" s="495"/>
      <c r="HQO476" s="495"/>
      <c r="HQP476" s="495"/>
      <c r="HQQ476" s="495"/>
      <c r="HQR476" s="495"/>
      <c r="HQS476" s="495"/>
      <c r="HQT476" s="495"/>
      <c r="HQU476" s="495"/>
      <c r="HQV476" s="495"/>
      <c r="HQW476" s="495"/>
      <c r="HQX476" s="495"/>
      <c r="HQY476" s="495"/>
      <c r="HQZ476" s="495"/>
      <c r="HRA476" s="495"/>
      <c r="HRB476" s="495"/>
      <c r="HRC476" s="495"/>
      <c r="HRD476" s="495"/>
      <c r="HRE476" s="495"/>
      <c r="HRF476" s="495"/>
      <c r="HRG476" s="495"/>
      <c r="HRH476" s="495"/>
      <c r="HRI476" s="495"/>
      <c r="HRJ476" s="495"/>
      <c r="HRK476" s="495"/>
      <c r="HRL476" s="495"/>
      <c r="HRM476" s="495"/>
      <c r="HRN476" s="495"/>
      <c r="HRO476" s="495"/>
      <c r="HRP476" s="495"/>
      <c r="HRQ476" s="495"/>
      <c r="HRR476" s="495"/>
      <c r="HRS476" s="495"/>
      <c r="HRT476" s="495"/>
      <c r="HRU476" s="495"/>
      <c r="HRV476" s="495"/>
      <c r="HRW476" s="495"/>
      <c r="HRX476" s="495"/>
      <c r="HRY476" s="495"/>
      <c r="HRZ476" s="495"/>
      <c r="HSA476" s="495"/>
      <c r="HSB476" s="495"/>
      <c r="HSC476" s="495"/>
      <c r="HSD476" s="495"/>
      <c r="HSE476" s="495"/>
      <c r="HSF476" s="495"/>
      <c r="HSG476" s="495"/>
      <c r="HSH476" s="495"/>
      <c r="HSI476" s="495"/>
      <c r="HSJ476" s="495"/>
      <c r="HSK476" s="495"/>
      <c r="HSL476" s="495"/>
      <c r="HSM476" s="495"/>
      <c r="HSN476" s="495"/>
      <c r="HSO476" s="495"/>
      <c r="HSP476" s="495"/>
      <c r="HSQ476" s="495"/>
      <c r="HSR476" s="495"/>
      <c r="HSS476" s="495"/>
      <c r="HST476" s="495"/>
      <c r="HSU476" s="495"/>
      <c r="HSV476" s="495"/>
      <c r="HSW476" s="495"/>
      <c r="HSX476" s="495"/>
      <c r="HSY476" s="495"/>
      <c r="HSZ476" s="495"/>
      <c r="HTA476" s="495"/>
      <c r="HTB476" s="495"/>
      <c r="HTC476" s="495"/>
      <c r="HTD476" s="495"/>
      <c r="HTE476" s="495"/>
      <c r="HTF476" s="495"/>
      <c r="HTG476" s="495"/>
      <c r="HTH476" s="495"/>
      <c r="HTI476" s="495"/>
      <c r="HTJ476" s="495"/>
      <c r="HTK476" s="495"/>
      <c r="HTL476" s="495"/>
      <c r="HTM476" s="495"/>
      <c r="HTN476" s="495"/>
      <c r="HTO476" s="495"/>
      <c r="HTP476" s="495"/>
      <c r="HTQ476" s="495"/>
      <c r="HTR476" s="495"/>
      <c r="HTS476" s="495"/>
      <c r="HTT476" s="495"/>
      <c r="HTU476" s="495"/>
      <c r="HTV476" s="495"/>
      <c r="HTW476" s="495"/>
      <c r="HTX476" s="495"/>
      <c r="HTY476" s="495"/>
      <c r="HTZ476" s="495"/>
      <c r="HUA476" s="495"/>
      <c r="HUB476" s="495"/>
      <c r="HUC476" s="495"/>
      <c r="HUD476" s="495"/>
      <c r="HUE476" s="495"/>
      <c r="HUF476" s="495"/>
      <c r="HUG476" s="495"/>
      <c r="HUH476" s="495"/>
      <c r="HUI476" s="495"/>
      <c r="HUJ476" s="495"/>
      <c r="HUK476" s="495"/>
      <c r="HUL476" s="495"/>
      <c r="HUM476" s="495"/>
      <c r="HUN476" s="495"/>
      <c r="HUO476" s="495"/>
      <c r="HUP476" s="495"/>
      <c r="HUQ476" s="495"/>
      <c r="HUR476" s="495"/>
      <c r="HUS476" s="495"/>
      <c r="HUT476" s="495"/>
      <c r="HUU476" s="495"/>
      <c r="HUV476" s="495"/>
      <c r="HUW476" s="495"/>
      <c r="HUX476" s="495"/>
      <c r="HUY476" s="495"/>
      <c r="HUZ476" s="495"/>
      <c r="HVA476" s="495"/>
      <c r="HVB476" s="495"/>
      <c r="HVC476" s="495"/>
      <c r="HVD476" s="495"/>
      <c r="HVE476" s="495"/>
      <c r="HVF476" s="495"/>
      <c r="HVG476" s="495"/>
      <c r="HVH476" s="495"/>
      <c r="HVI476" s="495"/>
      <c r="HVJ476" s="495"/>
      <c r="HVK476" s="495"/>
      <c r="HVL476" s="495"/>
      <c r="HVM476" s="495"/>
      <c r="HVN476" s="495"/>
      <c r="HVO476" s="495"/>
      <c r="HVP476" s="495"/>
      <c r="HVQ476" s="495"/>
      <c r="HVR476" s="495"/>
      <c r="HVS476" s="495"/>
      <c r="HVT476" s="495"/>
      <c r="HVU476" s="495"/>
      <c r="HVV476" s="495"/>
      <c r="HVW476" s="495"/>
      <c r="HVX476" s="495"/>
      <c r="HVY476" s="495"/>
      <c r="HVZ476" s="495"/>
      <c r="HWA476" s="495"/>
      <c r="HWB476" s="495"/>
      <c r="HWC476" s="495"/>
      <c r="HWD476" s="495"/>
      <c r="HWE476" s="495"/>
      <c r="HWF476" s="495"/>
      <c r="HWG476" s="495"/>
      <c r="HWH476" s="495"/>
      <c r="HWI476" s="495"/>
      <c r="HWJ476" s="495"/>
      <c r="HWK476" s="495"/>
      <c r="HWL476" s="495"/>
      <c r="HWM476" s="495"/>
      <c r="HWN476" s="495"/>
      <c r="HWO476" s="495"/>
      <c r="HWP476" s="495"/>
      <c r="HWQ476" s="495"/>
      <c r="HWR476" s="495"/>
      <c r="HWS476" s="495"/>
      <c r="HWT476" s="495"/>
      <c r="HWU476" s="495"/>
      <c r="HWV476" s="495"/>
      <c r="HWW476" s="495"/>
      <c r="HWX476" s="495"/>
      <c r="HWY476" s="495"/>
      <c r="HWZ476" s="495"/>
      <c r="HXA476" s="495"/>
      <c r="HXB476" s="495"/>
      <c r="HXC476" s="495"/>
      <c r="HXD476" s="495"/>
      <c r="HXE476" s="495"/>
      <c r="HXF476" s="495"/>
      <c r="HXG476" s="495"/>
      <c r="HXH476" s="495"/>
      <c r="HXI476" s="495"/>
      <c r="HXJ476" s="495"/>
      <c r="HXK476" s="495"/>
      <c r="HXL476" s="495"/>
      <c r="HXM476" s="495"/>
      <c r="HXN476" s="495"/>
      <c r="HXO476" s="495"/>
      <c r="HXP476" s="495"/>
      <c r="HXQ476" s="495"/>
      <c r="HXR476" s="495"/>
      <c r="HXS476" s="495"/>
      <c r="HXT476" s="495"/>
      <c r="HXU476" s="495"/>
      <c r="HXV476" s="495"/>
      <c r="HXW476" s="495"/>
      <c r="HXX476" s="495"/>
      <c r="HXY476" s="495"/>
      <c r="HXZ476" s="495"/>
      <c r="HYA476" s="495"/>
      <c r="HYB476" s="495"/>
      <c r="HYC476" s="495"/>
      <c r="HYD476" s="495"/>
      <c r="HYE476" s="495"/>
      <c r="HYF476" s="495"/>
      <c r="HYG476" s="495"/>
      <c r="HYH476" s="495"/>
      <c r="HYI476" s="495"/>
      <c r="HYJ476" s="495"/>
      <c r="HYK476" s="495"/>
      <c r="HYL476" s="495"/>
      <c r="HYM476" s="495"/>
      <c r="HYN476" s="495"/>
      <c r="HYO476" s="495"/>
      <c r="HYP476" s="495"/>
      <c r="HYQ476" s="495"/>
      <c r="HYR476" s="495"/>
      <c r="HYS476" s="495"/>
      <c r="HYT476" s="495"/>
      <c r="HYU476" s="495"/>
      <c r="HYV476" s="495"/>
      <c r="HYW476" s="495"/>
      <c r="HYX476" s="495"/>
      <c r="HYY476" s="495"/>
      <c r="HYZ476" s="495"/>
      <c r="HZA476" s="495"/>
      <c r="HZB476" s="495"/>
      <c r="HZC476" s="495"/>
      <c r="HZD476" s="495"/>
      <c r="HZE476" s="495"/>
      <c r="HZF476" s="495"/>
      <c r="HZG476" s="495"/>
      <c r="HZH476" s="495"/>
      <c r="HZI476" s="495"/>
      <c r="HZJ476" s="495"/>
      <c r="HZK476" s="495"/>
      <c r="HZL476" s="495"/>
      <c r="HZM476" s="495"/>
      <c r="HZN476" s="495"/>
      <c r="HZO476" s="495"/>
      <c r="HZP476" s="495"/>
      <c r="HZQ476" s="495"/>
      <c r="HZR476" s="495"/>
      <c r="HZS476" s="495"/>
      <c r="HZT476" s="495"/>
      <c r="HZU476" s="495"/>
      <c r="HZV476" s="495"/>
      <c r="HZW476" s="495"/>
      <c r="HZX476" s="495"/>
      <c r="HZY476" s="495"/>
      <c r="HZZ476" s="495"/>
      <c r="IAA476" s="495"/>
      <c r="IAB476" s="495"/>
      <c r="IAC476" s="495"/>
      <c r="IAD476" s="495"/>
      <c r="IAE476" s="495"/>
      <c r="IAF476" s="495"/>
      <c r="IAG476" s="495"/>
      <c r="IAH476" s="495"/>
      <c r="IAI476" s="495"/>
      <c r="IAJ476" s="495"/>
      <c r="IAK476" s="495"/>
      <c r="IAL476" s="495"/>
      <c r="IAM476" s="495"/>
      <c r="IAN476" s="495"/>
      <c r="IAO476" s="495"/>
      <c r="IAP476" s="495"/>
      <c r="IAQ476" s="495"/>
      <c r="IAR476" s="495"/>
      <c r="IAS476" s="495"/>
      <c r="IAT476" s="495"/>
      <c r="IAU476" s="495"/>
      <c r="IAV476" s="495"/>
      <c r="IAW476" s="495"/>
      <c r="IAX476" s="495"/>
      <c r="IAY476" s="495"/>
      <c r="IAZ476" s="495"/>
      <c r="IBA476" s="495"/>
      <c r="IBB476" s="495"/>
      <c r="IBC476" s="495"/>
      <c r="IBD476" s="495"/>
      <c r="IBE476" s="495"/>
      <c r="IBF476" s="495"/>
      <c r="IBG476" s="495"/>
      <c r="IBH476" s="495"/>
      <c r="IBI476" s="495"/>
      <c r="IBJ476" s="495"/>
      <c r="IBK476" s="495"/>
      <c r="IBL476" s="495"/>
      <c r="IBM476" s="495"/>
      <c r="IBN476" s="495"/>
      <c r="IBO476" s="495"/>
      <c r="IBP476" s="495"/>
      <c r="IBQ476" s="495"/>
      <c r="IBR476" s="495"/>
      <c r="IBS476" s="495"/>
      <c r="IBT476" s="495"/>
      <c r="IBU476" s="495"/>
      <c r="IBV476" s="495"/>
      <c r="IBW476" s="495"/>
      <c r="IBX476" s="495"/>
      <c r="IBY476" s="495"/>
      <c r="IBZ476" s="495"/>
      <c r="ICA476" s="495"/>
      <c r="ICB476" s="495"/>
      <c r="ICC476" s="495"/>
      <c r="ICD476" s="495"/>
      <c r="ICE476" s="495"/>
      <c r="ICF476" s="495"/>
      <c r="ICG476" s="495"/>
      <c r="ICH476" s="495"/>
      <c r="ICI476" s="495"/>
      <c r="ICJ476" s="495"/>
      <c r="ICK476" s="495"/>
      <c r="ICL476" s="495"/>
      <c r="ICM476" s="495"/>
      <c r="ICN476" s="495"/>
      <c r="ICO476" s="495"/>
      <c r="ICP476" s="495"/>
      <c r="ICQ476" s="495"/>
      <c r="ICR476" s="495"/>
      <c r="ICS476" s="495"/>
      <c r="ICT476" s="495"/>
      <c r="ICU476" s="495"/>
      <c r="ICV476" s="495"/>
      <c r="ICW476" s="495"/>
      <c r="ICX476" s="495"/>
      <c r="ICY476" s="495"/>
      <c r="ICZ476" s="495"/>
      <c r="IDA476" s="495"/>
      <c r="IDB476" s="495"/>
      <c r="IDC476" s="495"/>
      <c r="IDD476" s="495"/>
      <c r="IDE476" s="495"/>
      <c r="IDF476" s="495"/>
      <c r="IDG476" s="495"/>
      <c r="IDH476" s="495"/>
      <c r="IDI476" s="495"/>
      <c r="IDJ476" s="495"/>
      <c r="IDK476" s="495"/>
      <c r="IDL476" s="495"/>
      <c r="IDM476" s="495"/>
      <c r="IDN476" s="495"/>
      <c r="IDO476" s="495"/>
      <c r="IDP476" s="495"/>
      <c r="IDQ476" s="495"/>
      <c r="IDR476" s="495"/>
      <c r="IDS476" s="495"/>
      <c r="IDT476" s="495"/>
      <c r="IDU476" s="495"/>
      <c r="IDV476" s="495"/>
      <c r="IDW476" s="495"/>
      <c r="IDX476" s="495"/>
      <c r="IDY476" s="495"/>
      <c r="IDZ476" s="495"/>
      <c r="IEA476" s="495"/>
      <c r="IEB476" s="495"/>
      <c r="IEC476" s="495"/>
      <c r="IED476" s="495"/>
      <c r="IEE476" s="495"/>
      <c r="IEF476" s="495"/>
      <c r="IEG476" s="495"/>
      <c r="IEH476" s="495"/>
      <c r="IEI476" s="495"/>
      <c r="IEJ476" s="495"/>
      <c r="IEK476" s="495"/>
      <c r="IEL476" s="495"/>
      <c r="IEM476" s="495"/>
      <c r="IEN476" s="495"/>
      <c r="IEO476" s="495"/>
      <c r="IEP476" s="495"/>
      <c r="IEQ476" s="495"/>
      <c r="IER476" s="495"/>
      <c r="IES476" s="495"/>
      <c r="IET476" s="495"/>
      <c r="IEU476" s="495"/>
      <c r="IEV476" s="495"/>
      <c r="IEW476" s="495"/>
      <c r="IEX476" s="495"/>
      <c r="IEY476" s="495"/>
      <c r="IEZ476" s="495"/>
      <c r="IFA476" s="495"/>
      <c r="IFB476" s="495"/>
      <c r="IFC476" s="495"/>
      <c r="IFD476" s="495"/>
      <c r="IFE476" s="495"/>
      <c r="IFF476" s="495"/>
      <c r="IFG476" s="495"/>
      <c r="IFH476" s="495"/>
      <c r="IFI476" s="495"/>
      <c r="IFJ476" s="495"/>
      <c r="IFK476" s="495"/>
      <c r="IFL476" s="495"/>
      <c r="IFM476" s="495"/>
      <c r="IFN476" s="495"/>
      <c r="IFO476" s="495"/>
      <c r="IFP476" s="495"/>
      <c r="IFQ476" s="495"/>
      <c r="IFR476" s="495"/>
      <c r="IFS476" s="495"/>
      <c r="IFT476" s="495"/>
      <c r="IFU476" s="495"/>
      <c r="IFV476" s="495"/>
      <c r="IFW476" s="495"/>
      <c r="IFX476" s="495"/>
      <c r="IFY476" s="495"/>
      <c r="IFZ476" s="495"/>
      <c r="IGA476" s="495"/>
      <c r="IGB476" s="495"/>
      <c r="IGC476" s="495"/>
      <c r="IGD476" s="495"/>
      <c r="IGE476" s="495"/>
      <c r="IGF476" s="495"/>
      <c r="IGG476" s="495"/>
      <c r="IGH476" s="495"/>
      <c r="IGI476" s="495"/>
      <c r="IGJ476" s="495"/>
      <c r="IGK476" s="495"/>
      <c r="IGL476" s="495"/>
      <c r="IGM476" s="495"/>
      <c r="IGN476" s="495"/>
      <c r="IGO476" s="495"/>
      <c r="IGP476" s="495"/>
      <c r="IGQ476" s="495"/>
      <c r="IGR476" s="495"/>
      <c r="IGS476" s="495"/>
      <c r="IGT476" s="495"/>
      <c r="IGU476" s="495"/>
      <c r="IGV476" s="495"/>
      <c r="IGW476" s="495"/>
      <c r="IGX476" s="495"/>
      <c r="IGY476" s="495"/>
      <c r="IGZ476" s="495"/>
      <c r="IHA476" s="495"/>
      <c r="IHB476" s="495"/>
      <c r="IHC476" s="495"/>
      <c r="IHD476" s="495"/>
      <c r="IHE476" s="495"/>
      <c r="IHF476" s="495"/>
      <c r="IHG476" s="495"/>
      <c r="IHH476" s="495"/>
      <c r="IHI476" s="495"/>
      <c r="IHJ476" s="495"/>
      <c r="IHK476" s="495"/>
      <c r="IHL476" s="495"/>
      <c r="IHM476" s="495"/>
      <c r="IHN476" s="495"/>
      <c r="IHO476" s="495"/>
      <c r="IHP476" s="495"/>
      <c r="IHQ476" s="495"/>
      <c r="IHR476" s="495"/>
      <c r="IHS476" s="495"/>
      <c r="IHT476" s="495"/>
      <c r="IHU476" s="495"/>
      <c r="IHV476" s="495"/>
      <c r="IHW476" s="495"/>
      <c r="IHX476" s="495"/>
      <c r="IHY476" s="495"/>
      <c r="IHZ476" s="495"/>
      <c r="IIA476" s="495"/>
      <c r="IIB476" s="495"/>
      <c r="IIC476" s="495"/>
      <c r="IID476" s="495"/>
      <c r="IIE476" s="495"/>
      <c r="IIF476" s="495"/>
      <c r="IIG476" s="495"/>
      <c r="IIH476" s="495"/>
      <c r="III476" s="495"/>
      <c r="IIJ476" s="495"/>
      <c r="IIK476" s="495"/>
      <c r="IIL476" s="495"/>
      <c r="IIM476" s="495"/>
      <c r="IIN476" s="495"/>
      <c r="IIO476" s="495"/>
      <c r="IIP476" s="495"/>
      <c r="IIQ476" s="495"/>
      <c r="IIR476" s="495"/>
      <c r="IIS476" s="495"/>
      <c r="IIT476" s="495"/>
      <c r="IIU476" s="495"/>
      <c r="IIV476" s="495"/>
      <c r="IIW476" s="495"/>
      <c r="IIX476" s="495"/>
      <c r="IIY476" s="495"/>
      <c r="IIZ476" s="495"/>
      <c r="IJA476" s="495"/>
      <c r="IJB476" s="495"/>
      <c r="IJC476" s="495"/>
      <c r="IJD476" s="495"/>
      <c r="IJE476" s="495"/>
      <c r="IJF476" s="495"/>
      <c r="IJG476" s="495"/>
      <c r="IJH476" s="495"/>
      <c r="IJI476" s="495"/>
      <c r="IJJ476" s="495"/>
      <c r="IJK476" s="495"/>
      <c r="IJL476" s="495"/>
      <c r="IJM476" s="495"/>
      <c r="IJN476" s="495"/>
      <c r="IJO476" s="495"/>
      <c r="IJP476" s="495"/>
      <c r="IJQ476" s="495"/>
      <c r="IJR476" s="495"/>
      <c r="IJS476" s="495"/>
      <c r="IJT476" s="495"/>
      <c r="IJU476" s="495"/>
      <c r="IJV476" s="495"/>
      <c r="IJW476" s="495"/>
      <c r="IJX476" s="495"/>
      <c r="IJY476" s="495"/>
      <c r="IJZ476" s="495"/>
      <c r="IKA476" s="495"/>
      <c r="IKB476" s="495"/>
      <c r="IKC476" s="495"/>
      <c r="IKD476" s="495"/>
      <c r="IKE476" s="495"/>
      <c r="IKF476" s="495"/>
      <c r="IKG476" s="495"/>
      <c r="IKH476" s="495"/>
      <c r="IKI476" s="495"/>
      <c r="IKJ476" s="495"/>
      <c r="IKK476" s="495"/>
      <c r="IKL476" s="495"/>
      <c r="IKM476" s="495"/>
      <c r="IKN476" s="495"/>
      <c r="IKO476" s="495"/>
      <c r="IKP476" s="495"/>
      <c r="IKQ476" s="495"/>
      <c r="IKR476" s="495"/>
      <c r="IKS476" s="495"/>
      <c r="IKT476" s="495"/>
      <c r="IKU476" s="495"/>
      <c r="IKV476" s="495"/>
      <c r="IKW476" s="495"/>
      <c r="IKX476" s="495"/>
      <c r="IKY476" s="495"/>
      <c r="IKZ476" s="495"/>
      <c r="ILA476" s="495"/>
      <c r="ILB476" s="495"/>
      <c r="ILC476" s="495"/>
      <c r="ILD476" s="495"/>
      <c r="ILE476" s="495"/>
      <c r="ILF476" s="495"/>
      <c r="ILG476" s="495"/>
      <c r="ILH476" s="495"/>
      <c r="ILI476" s="495"/>
      <c r="ILJ476" s="495"/>
      <c r="ILK476" s="495"/>
      <c r="ILL476" s="495"/>
      <c r="ILM476" s="495"/>
      <c r="ILN476" s="495"/>
      <c r="ILO476" s="495"/>
      <c r="ILP476" s="495"/>
      <c r="ILQ476" s="495"/>
      <c r="ILR476" s="495"/>
      <c r="ILS476" s="495"/>
      <c r="ILT476" s="495"/>
      <c r="ILU476" s="495"/>
      <c r="ILV476" s="495"/>
      <c r="ILW476" s="495"/>
      <c r="ILX476" s="495"/>
      <c r="ILY476" s="495"/>
      <c r="ILZ476" s="495"/>
      <c r="IMA476" s="495"/>
      <c r="IMB476" s="495"/>
      <c r="IMC476" s="495"/>
      <c r="IMD476" s="495"/>
      <c r="IME476" s="495"/>
      <c r="IMF476" s="495"/>
      <c r="IMG476" s="495"/>
      <c r="IMH476" s="495"/>
      <c r="IMI476" s="495"/>
      <c r="IMJ476" s="495"/>
      <c r="IMK476" s="495"/>
      <c r="IML476" s="495"/>
      <c r="IMM476" s="495"/>
      <c r="IMN476" s="495"/>
      <c r="IMO476" s="495"/>
      <c r="IMP476" s="495"/>
      <c r="IMQ476" s="495"/>
      <c r="IMR476" s="495"/>
      <c r="IMS476" s="495"/>
      <c r="IMT476" s="495"/>
      <c r="IMU476" s="495"/>
      <c r="IMV476" s="495"/>
      <c r="IMW476" s="495"/>
      <c r="IMX476" s="495"/>
      <c r="IMY476" s="495"/>
      <c r="IMZ476" s="495"/>
      <c r="INA476" s="495"/>
      <c r="INB476" s="495"/>
      <c r="INC476" s="495"/>
      <c r="IND476" s="495"/>
      <c r="INE476" s="495"/>
      <c r="INF476" s="495"/>
      <c r="ING476" s="495"/>
      <c r="INH476" s="495"/>
      <c r="INI476" s="495"/>
      <c r="INJ476" s="495"/>
      <c r="INK476" s="495"/>
      <c r="INL476" s="495"/>
      <c r="INM476" s="495"/>
      <c r="INN476" s="495"/>
      <c r="INO476" s="495"/>
      <c r="INP476" s="495"/>
      <c r="INQ476" s="495"/>
      <c r="INR476" s="495"/>
      <c r="INS476" s="495"/>
      <c r="INT476" s="495"/>
      <c r="INU476" s="495"/>
      <c r="INV476" s="495"/>
      <c r="INW476" s="495"/>
      <c r="INX476" s="495"/>
      <c r="INY476" s="495"/>
      <c r="INZ476" s="495"/>
      <c r="IOA476" s="495"/>
      <c r="IOB476" s="495"/>
      <c r="IOC476" s="495"/>
      <c r="IOD476" s="495"/>
      <c r="IOE476" s="495"/>
      <c r="IOF476" s="495"/>
      <c r="IOG476" s="495"/>
      <c r="IOH476" s="495"/>
      <c r="IOI476" s="495"/>
      <c r="IOJ476" s="495"/>
      <c r="IOK476" s="495"/>
      <c r="IOL476" s="495"/>
      <c r="IOM476" s="495"/>
      <c r="ION476" s="495"/>
      <c r="IOO476" s="495"/>
      <c r="IOP476" s="495"/>
      <c r="IOQ476" s="495"/>
      <c r="IOR476" s="495"/>
      <c r="IOS476" s="495"/>
      <c r="IOT476" s="495"/>
      <c r="IOU476" s="495"/>
      <c r="IOV476" s="495"/>
      <c r="IOW476" s="495"/>
      <c r="IOX476" s="495"/>
      <c r="IOY476" s="495"/>
      <c r="IOZ476" s="495"/>
      <c r="IPA476" s="495"/>
      <c r="IPB476" s="495"/>
      <c r="IPC476" s="495"/>
      <c r="IPD476" s="495"/>
      <c r="IPE476" s="495"/>
      <c r="IPF476" s="495"/>
      <c r="IPG476" s="495"/>
      <c r="IPH476" s="495"/>
      <c r="IPI476" s="495"/>
      <c r="IPJ476" s="495"/>
      <c r="IPK476" s="495"/>
      <c r="IPL476" s="495"/>
      <c r="IPM476" s="495"/>
      <c r="IPN476" s="495"/>
      <c r="IPO476" s="495"/>
      <c r="IPP476" s="495"/>
      <c r="IPQ476" s="495"/>
      <c r="IPR476" s="495"/>
      <c r="IPS476" s="495"/>
      <c r="IPT476" s="495"/>
      <c r="IPU476" s="495"/>
      <c r="IPV476" s="495"/>
      <c r="IPW476" s="495"/>
      <c r="IPX476" s="495"/>
      <c r="IPY476" s="495"/>
      <c r="IPZ476" s="495"/>
      <c r="IQA476" s="495"/>
      <c r="IQB476" s="495"/>
      <c r="IQC476" s="495"/>
      <c r="IQD476" s="495"/>
      <c r="IQE476" s="495"/>
      <c r="IQF476" s="495"/>
      <c r="IQG476" s="495"/>
      <c r="IQH476" s="495"/>
      <c r="IQI476" s="495"/>
      <c r="IQJ476" s="495"/>
      <c r="IQK476" s="495"/>
      <c r="IQL476" s="495"/>
      <c r="IQM476" s="495"/>
      <c r="IQN476" s="495"/>
      <c r="IQO476" s="495"/>
      <c r="IQP476" s="495"/>
      <c r="IQQ476" s="495"/>
      <c r="IQR476" s="495"/>
      <c r="IQS476" s="495"/>
      <c r="IQT476" s="495"/>
      <c r="IQU476" s="495"/>
      <c r="IQV476" s="495"/>
      <c r="IQW476" s="495"/>
      <c r="IQX476" s="495"/>
      <c r="IQY476" s="495"/>
      <c r="IQZ476" s="495"/>
      <c r="IRA476" s="495"/>
      <c r="IRB476" s="495"/>
      <c r="IRC476" s="495"/>
      <c r="IRD476" s="495"/>
      <c r="IRE476" s="495"/>
      <c r="IRF476" s="495"/>
      <c r="IRG476" s="495"/>
      <c r="IRH476" s="495"/>
      <c r="IRI476" s="495"/>
      <c r="IRJ476" s="495"/>
      <c r="IRK476" s="495"/>
      <c r="IRL476" s="495"/>
      <c r="IRM476" s="495"/>
      <c r="IRN476" s="495"/>
      <c r="IRO476" s="495"/>
      <c r="IRP476" s="495"/>
      <c r="IRQ476" s="495"/>
      <c r="IRR476" s="495"/>
      <c r="IRS476" s="495"/>
      <c r="IRT476" s="495"/>
      <c r="IRU476" s="495"/>
      <c r="IRV476" s="495"/>
      <c r="IRW476" s="495"/>
      <c r="IRX476" s="495"/>
      <c r="IRY476" s="495"/>
      <c r="IRZ476" s="495"/>
      <c r="ISA476" s="495"/>
      <c r="ISB476" s="495"/>
      <c r="ISC476" s="495"/>
      <c r="ISD476" s="495"/>
      <c r="ISE476" s="495"/>
      <c r="ISF476" s="495"/>
      <c r="ISG476" s="495"/>
      <c r="ISH476" s="495"/>
      <c r="ISI476" s="495"/>
      <c r="ISJ476" s="495"/>
      <c r="ISK476" s="495"/>
      <c r="ISL476" s="495"/>
      <c r="ISM476" s="495"/>
      <c r="ISN476" s="495"/>
      <c r="ISO476" s="495"/>
      <c r="ISP476" s="495"/>
      <c r="ISQ476" s="495"/>
      <c r="ISR476" s="495"/>
      <c r="ISS476" s="495"/>
      <c r="IST476" s="495"/>
      <c r="ISU476" s="495"/>
      <c r="ISV476" s="495"/>
      <c r="ISW476" s="495"/>
      <c r="ISX476" s="495"/>
      <c r="ISY476" s="495"/>
      <c r="ISZ476" s="495"/>
      <c r="ITA476" s="495"/>
      <c r="ITB476" s="495"/>
      <c r="ITC476" s="495"/>
      <c r="ITD476" s="495"/>
      <c r="ITE476" s="495"/>
      <c r="ITF476" s="495"/>
      <c r="ITG476" s="495"/>
      <c r="ITH476" s="495"/>
      <c r="ITI476" s="495"/>
      <c r="ITJ476" s="495"/>
      <c r="ITK476" s="495"/>
      <c r="ITL476" s="495"/>
      <c r="ITM476" s="495"/>
      <c r="ITN476" s="495"/>
      <c r="ITO476" s="495"/>
      <c r="ITP476" s="495"/>
      <c r="ITQ476" s="495"/>
      <c r="ITR476" s="495"/>
      <c r="ITS476" s="495"/>
      <c r="ITT476" s="495"/>
      <c r="ITU476" s="495"/>
      <c r="ITV476" s="495"/>
      <c r="ITW476" s="495"/>
      <c r="ITX476" s="495"/>
      <c r="ITY476" s="495"/>
      <c r="ITZ476" s="495"/>
      <c r="IUA476" s="495"/>
      <c r="IUB476" s="495"/>
      <c r="IUC476" s="495"/>
      <c r="IUD476" s="495"/>
      <c r="IUE476" s="495"/>
      <c r="IUF476" s="495"/>
      <c r="IUG476" s="495"/>
      <c r="IUH476" s="495"/>
      <c r="IUI476" s="495"/>
      <c r="IUJ476" s="495"/>
      <c r="IUK476" s="495"/>
      <c r="IUL476" s="495"/>
      <c r="IUM476" s="495"/>
      <c r="IUN476" s="495"/>
      <c r="IUO476" s="495"/>
      <c r="IUP476" s="495"/>
      <c r="IUQ476" s="495"/>
      <c r="IUR476" s="495"/>
      <c r="IUS476" s="495"/>
      <c r="IUT476" s="495"/>
      <c r="IUU476" s="495"/>
      <c r="IUV476" s="495"/>
      <c r="IUW476" s="495"/>
      <c r="IUX476" s="495"/>
      <c r="IUY476" s="495"/>
      <c r="IUZ476" s="495"/>
      <c r="IVA476" s="495"/>
      <c r="IVB476" s="495"/>
      <c r="IVC476" s="495"/>
      <c r="IVD476" s="495"/>
      <c r="IVE476" s="495"/>
      <c r="IVF476" s="495"/>
      <c r="IVG476" s="495"/>
      <c r="IVH476" s="495"/>
      <c r="IVI476" s="495"/>
      <c r="IVJ476" s="495"/>
      <c r="IVK476" s="495"/>
      <c r="IVL476" s="495"/>
      <c r="IVM476" s="495"/>
      <c r="IVN476" s="495"/>
      <c r="IVO476" s="495"/>
      <c r="IVP476" s="495"/>
      <c r="IVQ476" s="495"/>
      <c r="IVR476" s="495"/>
      <c r="IVS476" s="495"/>
      <c r="IVT476" s="495"/>
      <c r="IVU476" s="495"/>
      <c r="IVV476" s="495"/>
      <c r="IVW476" s="495"/>
      <c r="IVX476" s="495"/>
      <c r="IVY476" s="495"/>
      <c r="IVZ476" s="495"/>
      <c r="IWA476" s="495"/>
      <c r="IWB476" s="495"/>
      <c r="IWC476" s="495"/>
      <c r="IWD476" s="495"/>
      <c r="IWE476" s="495"/>
      <c r="IWF476" s="495"/>
      <c r="IWG476" s="495"/>
      <c r="IWH476" s="495"/>
      <c r="IWI476" s="495"/>
      <c r="IWJ476" s="495"/>
      <c r="IWK476" s="495"/>
      <c r="IWL476" s="495"/>
      <c r="IWM476" s="495"/>
      <c r="IWN476" s="495"/>
      <c r="IWO476" s="495"/>
      <c r="IWP476" s="495"/>
      <c r="IWQ476" s="495"/>
      <c r="IWR476" s="495"/>
      <c r="IWS476" s="495"/>
      <c r="IWT476" s="495"/>
      <c r="IWU476" s="495"/>
      <c r="IWV476" s="495"/>
      <c r="IWW476" s="495"/>
      <c r="IWX476" s="495"/>
      <c r="IWY476" s="495"/>
      <c r="IWZ476" s="495"/>
      <c r="IXA476" s="495"/>
      <c r="IXB476" s="495"/>
      <c r="IXC476" s="495"/>
      <c r="IXD476" s="495"/>
      <c r="IXE476" s="495"/>
      <c r="IXF476" s="495"/>
      <c r="IXG476" s="495"/>
      <c r="IXH476" s="495"/>
      <c r="IXI476" s="495"/>
      <c r="IXJ476" s="495"/>
      <c r="IXK476" s="495"/>
      <c r="IXL476" s="495"/>
      <c r="IXM476" s="495"/>
      <c r="IXN476" s="495"/>
      <c r="IXO476" s="495"/>
      <c r="IXP476" s="495"/>
      <c r="IXQ476" s="495"/>
      <c r="IXR476" s="495"/>
      <c r="IXS476" s="495"/>
      <c r="IXT476" s="495"/>
      <c r="IXU476" s="495"/>
      <c r="IXV476" s="495"/>
      <c r="IXW476" s="495"/>
      <c r="IXX476" s="495"/>
      <c r="IXY476" s="495"/>
      <c r="IXZ476" s="495"/>
      <c r="IYA476" s="495"/>
      <c r="IYB476" s="495"/>
      <c r="IYC476" s="495"/>
      <c r="IYD476" s="495"/>
      <c r="IYE476" s="495"/>
      <c r="IYF476" s="495"/>
      <c r="IYG476" s="495"/>
      <c r="IYH476" s="495"/>
      <c r="IYI476" s="495"/>
      <c r="IYJ476" s="495"/>
      <c r="IYK476" s="495"/>
      <c r="IYL476" s="495"/>
      <c r="IYM476" s="495"/>
      <c r="IYN476" s="495"/>
      <c r="IYO476" s="495"/>
      <c r="IYP476" s="495"/>
      <c r="IYQ476" s="495"/>
      <c r="IYR476" s="495"/>
      <c r="IYS476" s="495"/>
      <c r="IYT476" s="495"/>
      <c r="IYU476" s="495"/>
      <c r="IYV476" s="495"/>
      <c r="IYW476" s="495"/>
      <c r="IYX476" s="495"/>
      <c r="IYY476" s="495"/>
      <c r="IYZ476" s="495"/>
      <c r="IZA476" s="495"/>
      <c r="IZB476" s="495"/>
      <c r="IZC476" s="495"/>
      <c r="IZD476" s="495"/>
      <c r="IZE476" s="495"/>
      <c r="IZF476" s="495"/>
      <c r="IZG476" s="495"/>
      <c r="IZH476" s="495"/>
      <c r="IZI476" s="495"/>
      <c r="IZJ476" s="495"/>
      <c r="IZK476" s="495"/>
      <c r="IZL476" s="495"/>
      <c r="IZM476" s="495"/>
      <c r="IZN476" s="495"/>
      <c r="IZO476" s="495"/>
      <c r="IZP476" s="495"/>
      <c r="IZQ476" s="495"/>
      <c r="IZR476" s="495"/>
      <c r="IZS476" s="495"/>
      <c r="IZT476" s="495"/>
      <c r="IZU476" s="495"/>
      <c r="IZV476" s="495"/>
      <c r="IZW476" s="495"/>
      <c r="IZX476" s="495"/>
      <c r="IZY476" s="495"/>
      <c r="IZZ476" s="495"/>
      <c r="JAA476" s="495"/>
      <c r="JAB476" s="495"/>
      <c r="JAC476" s="495"/>
      <c r="JAD476" s="495"/>
      <c r="JAE476" s="495"/>
      <c r="JAF476" s="495"/>
      <c r="JAG476" s="495"/>
      <c r="JAH476" s="495"/>
      <c r="JAI476" s="495"/>
      <c r="JAJ476" s="495"/>
      <c r="JAK476" s="495"/>
      <c r="JAL476" s="495"/>
      <c r="JAM476" s="495"/>
      <c r="JAN476" s="495"/>
      <c r="JAO476" s="495"/>
      <c r="JAP476" s="495"/>
      <c r="JAQ476" s="495"/>
      <c r="JAR476" s="495"/>
      <c r="JAS476" s="495"/>
      <c r="JAT476" s="495"/>
      <c r="JAU476" s="495"/>
      <c r="JAV476" s="495"/>
      <c r="JAW476" s="495"/>
      <c r="JAX476" s="495"/>
      <c r="JAY476" s="495"/>
      <c r="JAZ476" s="495"/>
      <c r="JBA476" s="495"/>
      <c r="JBB476" s="495"/>
      <c r="JBC476" s="495"/>
      <c r="JBD476" s="495"/>
      <c r="JBE476" s="495"/>
      <c r="JBF476" s="495"/>
      <c r="JBG476" s="495"/>
      <c r="JBH476" s="495"/>
      <c r="JBI476" s="495"/>
      <c r="JBJ476" s="495"/>
      <c r="JBK476" s="495"/>
      <c r="JBL476" s="495"/>
      <c r="JBM476" s="495"/>
      <c r="JBN476" s="495"/>
      <c r="JBO476" s="495"/>
      <c r="JBP476" s="495"/>
      <c r="JBQ476" s="495"/>
      <c r="JBR476" s="495"/>
      <c r="JBS476" s="495"/>
      <c r="JBT476" s="495"/>
      <c r="JBU476" s="495"/>
      <c r="JBV476" s="495"/>
      <c r="JBW476" s="495"/>
      <c r="JBX476" s="495"/>
      <c r="JBY476" s="495"/>
      <c r="JBZ476" s="495"/>
      <c r="JCA476" s="495"/>
      <c r="JCB476" s="495"/>
      <c r="JCC476" s="495"/>
      <c r="JCD476" s="495"/>
      <c r="JCE476" s="495"/>
      <c r="JCF476" s="495"/>
      <c r="JCG476" s="495"/>
      <c r="JCH476" s="495"/>
      <c r="JCI476" s="495"/>
      <c r="JCJ476" s="495"/>
      <c r="JCK476" s="495"/>
      <c r="JCL476" s="495"/>
      <c r="JCM476" s="495"/>
      <c r="JCN476" s="495"/>
      <c r="JCO476" s="495"/>
      <c r="JCP476" s="495"/>
      <c r="JCQ476" s="495"/>
      <c r="JCR476" s="495"/>
      <c r="JCS476" s="495"/>
      <c r="JCT476" s="495"/>
      <c r="JCU476" s="495"/>
      <c r="JCV476" s="495"/>
      <c r="JCW476" s="495"/>
      <c r="JCX476" s="495"/>
      <c r="JCY476" s="495"/>
      <c r="JCZ476" s="495"/>
      <c r="JDA476" s="495"/>
      <c r="JDB476" s="495"/>
      <c r="JDC476" s="495"/>
      <c r="JDD476" s="495"/>
      <c r="JDE476" s="495"/>
      <c r="JDF476" s="495"/>
      <c r="JDG476" s="495"/>
      <c r="JDH476" s="495"/>
      <c r="JDI476" s="495"/>
      <c r="JDJ476" s="495"/>
      <c r="JDK476" s="495"/>
      <c r="JDL476" s="495"/>
      <c r="JDM476" s="495"/>
      <c r="JDN476" s="495"/>
      <c r="JDO476" s="495"/>
      <c r="JDP476" s="495"/>
      <c r="JDQ476" s="495"/>
      <c r="JDR476" s="495"/>
      <c r="JDS476" s="495"/>
      <c r="JDT476" s="495"/>
      <c r="JDU476" s="495"/>
      <c r="JDV476" s="495"/>
      <c r="JDW476" s="495"/>
      <c r="JDX476" s="495"/>
      <c r="JDY476" s="495"/>
      <c r="JDZ476" s="495"/>
      <c r="JEA476" s="495"/>
      <c r="JEB476" s="495"/>
      <c r="JEC476" s="495"/>
      <c r="JED476" s="495"/>
      <c r="JEE476" s="495"/>
      <c r="JEF476" s="495"/>
      <c r="JEG476" s="495"/>
      <c r="JEH476" s="495"/>
      <c r="JEI476" s="495"/>
      <c r="JEJ476" s="495"/>
      <c r="JEK476" s="495"/>
      <c r="JEL476" s="495"/>
      <c r="JEM476" s="495"/>
      <c r="JEN476" s="495"/>
      <c r="JEO476" s="495"/>
      <c r="JEP476" s="495"/>
      <c r="JEQ476" s="495"/>
      <c r="JER476" s="495"/>
      <c r="JES476" s="495"/>
      <c r="JET476" s="495"/>
      <c r="JEU476" s="495"/>
      <c r="JEV476" s="495"/>
      <c r="JEW476" s="495"/>
      <c r="JEX476" s="495"/>
      <c r="JEY476" s="495"/>
      <c r="JEZ476" s="495"/>
      <c r="JFA476" s="495"/>
      <c r="JFB476" s="495"/>
      <c r="JFC476" s="495"/>
      <c r="JFD476" s="495"/>
      <c r="JFE476" s="495"/>
      <c r="JFF476" s="495"/>
      <c r="JFG476" s="495"/>
      <c r="JFH476" s="495"/>
      <c r="JFI476" s="495"/>
      <c r="JFJ476" s="495"/>
      <c r="JFK476" s="495"/>
      <c r="JFL476" s="495"/>
      <c r="JFM476" s="495"/>
      <c r="JFN476" s="495"/>
      <c r="JFO476" s="495"/>
      <c r="JFP476" s="495"/>
      <c r="JFQ476" s="495"/>
      <c r="JFR476" s="495"/>
      <c r="JFS476" s="495"/>
      <c r="JFT476" s="495"/>
      <c r="JFU476" s="495"/>
      <c r="JFV476" s="495"/>
      <c r="JFW476" s="495"/>
      <c r="JFX476" s="495"/>
      <c r="JFY476" s="495"/>
      <c r="JFZ476" s="495"/>
      <c r="JGA476" s="495"/>
      <c r="JGB476" s="495"/>
      <c r="JGC476" s="495"/>
      <c r="JGD476" s="495"/>
      <c r="JGE476" s="495"/>
      <c r="JGF476" s="495"/>
      <c r="JGG476" s="495"/>
      <c r="JGH476" s="495"/>
      <c r="JGI476" s="495"/>
      <c r="JGJ476" s="495"/>
      <c r="JGK476" s="495"/>
      <c r="JGL476" s="495"/>
      <c r="JGM476" s="495"/>
      <c r="JGN476" s="495"/>
      <c r="JGO476" s="495"/>
      <c r="JGP476" s="495"/>
      <c r="JGQ476" s="495"/>
      <c r="JGR476" s="495"/>
      <c r="JGS476" s="495"/>
      <c r="JGT476" s="495"/>
      <c r="JGU476" s="495"/>
      <c r="JGV476" s="495"/>
      <c r="JGW476" s="495"/>
      <c r="JGX476" s="495"/>
      <c r="JGY476" s="495"/>
      <c r="JGZ476" s="495"/>
      <c r="JHA476" s="495"/>
      <c r="JHB476" s="495"/>
      <c r="JHC476" s="495"/>
      <c r="JHD476" s="495"/>
      <c r="JHE476" s="495"/>
      <c r="JHF476" s="495"/>
      <c r="JHG476" s="495"/>
      <c r="JHH476" s="495"/>
      <c r="JHI476" s="495"/>
      <c r="JHJ476" s="495"/>
      <c r="JHK476" s="495"/>
      <c r="JHL476" s="495"/>
      <c r="JHM476" s="495"/>
      <c r="JHN476" s="495"/>
      <c r="JHO476" s="495"/>
      <c r="JHP476" s="495"/>
      <c r="JHQ476" s="495"/>
      <c r="JHR476" s="495"/>
      <c r="JHS476" s="495"/>
      <c r="JHT476" s="495"/>
      <c r="JHU476" s="495"/>
      <c r="JHV476" s="495"/>
      <c r="JHW476" s="495"/>
      <c r="JHX476" s="495"/>
      <c r="JHY476" s="495"/>
      <c r="JHZ476" s="495"/>
      <c r="JIA476" s="495"/>
      <c r="JIB476" s="495"/>
      <c r="JIC476" s="495"/>
      <c r="JID476" s="495"/>
      <c r="JIE476" s="495"/>
      <c r="JIF476" s="495"/>
      <c r="JIG476" s="495"/>
      <c r="JIH476" s="495"/>
      <c r="JII476" s="495"/>
      <c r="JIJ476" s="495"/>
      <c r="JIK476" s="495"/>
      <c r="JIL476" s="495"/>
      <c r="JIM476" s="495"/>
      <c r="JIN476" s="495"/>
      <c r="JIO476" s="495"/>
      <c r="JIP476" s="495"/>
      <c r="JIQ476" s="495"/>
      <c r="JIR476" s="495"/>
      <c r="JIS476" s="495"/>
      <c r="JIT476" s="495"/>
      <c r="JIU476" s="495"/>
      <c r="JIV476" s="495"/>
      <c r="JIW476" s="495"/>
      <c r="JIX476" s="495"/>
      <c r="JIY476" s="495"/>
      <c r="JIZ476" s="495"/>
      <c r="JJA476" s="495"/>
      <c r="JJB476" s="495"/>
      <c r="JJC476" s="495"/>
      <c r="JJD476" s="495"/>
      <c r="JJE476" s="495"/>
      <c r="JJF476" s="495"/>
      <c r="JJG476" s="495"/>
      <c r="JJH476" s="495"/>
      <c r="JJI476" s="495"/>
      <c r="JJJ476" s="495"/>
      <c r="JJK476" s="495"/>
      <c r="JJL476" s="495"/>
      <c r="JJM476" s="495"/>
      <c r="JJN476" s="495"/>
      <c r="JJO476" s="495"/>
      <c r="JJP476" s="495"/>
      <c r="JJQ476" s="495"/>
      <c r="JJR476" s="495"/>
      <c r="JJS476" s="495"/>
      <c r="JJT476" s="495"/>
      <c r="JJU476" s="495"/>
      <c r="JJV476" s="495"/>
      <c r="JJW476" s="495"/>
      <c r="JJX476" s="495"/>
      <c r="JJY476" s="495"/>
      <c r="JJZ476" s="495"/>
      <c r="JKA476" s="495"/>
      <c r="JKB476" s="495"/>
      <c r="JKC476" s="495"/>
      <c r="JKD476" s="495"/>
      <c r="JKE476" s="495"/>
      <c r="JKF476" s="495"/>
      <c r="JKG476" s="495"/>
      <c r="JKH476" s="495"/>
      <c r="JKI476" s="495"/>
      <c r="JKJ476" s="495"/>
      <c r="JKK476" s="495"/>
      <c r="JKL476" s="495"/>
      <c r="JKM476" s="495"/>
      <c r="JKN476" s="495"/>
      <c r="JKO476" s="495"/>
      <c r="JKP476" s="495"/>
      <c r="JKQ476" s="495"/>
      <c r="JKR476" s="495"/>
      <c r="JKS476" s="495"/>
      <c r="JKT476" s="495"/>
      <c r="JKU476" s="495"/>
      <c r="JKV476" s="495"/>
      <c r="JKW476" s="495"/>
      <c r="JKX476" s="495"/>
      <c r="JKY476" s="495"/>
      <c r="JKZ476" s="495"/>
      <c r="JLA476" s="495"/>
      <c r="JLB476" s="495"/>
      <c r="JLC476" s="495"/>
      <c r="JLD476" s="495"/>
      <c r="JLE476" s="495"/>
      <c r="JLF476" s="495"/>
      <c r="JLG476" s="495"/>
      <c r="JLH476" s="495"/>
      <c r="JLI476" s="495"/>
      <c r="JLJ476" s="495"/>
      <c r="JLK476" s="495"/>
      <c r="JLL476" s="495"/>
      <c r="JLM476" s="495"/>
      <c r="JLN476" s="495"/>
      <c r="JLO476" s="495"/>
      <c r="JLP476" s="495"/>
      <c r="JLQ476" s="495"/>
      <c r="JLR476" s="495"/>
      <c r="JLS476" s="495"/>
      <c r="JLT476" s="495"/>
      <c r="JLU476" s="495"/>
      <c r="JLV476" s="495"/>
      <c r="JLW476" s="495"/>
      <c r="JLX476" s="495"/>
      <c r="JLY476" s="495"/>
      <c r="JLZ476" s="495"/>
      <c r="JMA476" s="495"/>
      <c r="JMB476" s="495"/>
      <c r="JMC476" s="495"/>
      <c r="JMD476" s="495"/>
      <c r="JME476" s="495"/>
      <c r="JMF476" s="495"/>
      <c r="JMG476" s="495"/>
      <c r="JMH476" s="495"/>
      <c r="JMI476" s="495"/>
      <c r="JMJ476" s="495"/>
      <c r="JMK476" s="495"/>
      <c r="JML476" s="495"/>
      <c r="JMM476" s="495"/>
      <c r="JMN476" s="495"/>
      <c r="JMO476" s="495"/>
      <c r="JMP476" s="495"/>
      <c r="JMQ476" s="495"/>
      <c r="JMR476" s="495"/>
      <c r="JMS476" s="495"/>
      <c r="JMT476" s="495"/>
      <c r="JMU476" s="495"/>
      <c r="JMV476" s="495"/>
      <c r="JMW476" s="495"/>
      <c r="JMX476" s="495"/>
      <c r="JMY476" s="495"/>
      <c r="JMZ476" s="495"/>
      <c r="JNA476" s="495"/>
      <c r="JNB476" s="495"/>
      <c r="JNC476" s="495"/>
      <c r="JND476" s="495"/>
      <c r="JNE476" s="495"/>
      <c r="JNF476" s="495"/>
      <c r="JNG476" s="495"/>
      <c r="JNH476" s="495"/>
      <c r="JNI476" s="495"/>
      <c r="JNJ476" s="495"/>
      <c r="JNK476" s="495"/>
      <c r="JNL476" s="495"/>
      <c r="JNM476" s="495"/>
      <c r="JNN476" s="495"/>
      <c r="JNO476" s="495"/>
      <c r="JNP476" s="495"/>
      <c r="JNQ476" s="495"/>
      <c r="JNR476" s="495"/>
      <c r="JNS476" s="495"/>
      <c r="JNT476" s="495"/>
      <c r="JNU476" s="495"/>
      <c r="JNV476" s="495"/>
      <c r="JNW476" s="495"/>
      <c r="JNX476" s="495"/>
      <c r="JNY476" s="495"/>
      <c r="JNZ476" s="495"/>
      <c r="JOA476" s="495"/>
      <c r="JOB476" s="495"/>
      <c r="JOC476" s="495"/>
      <c r="JOD476" s="495"/>
      <c r="JOE476" s="495"/>
      <c r="JOF476" s="495"/>
      <c r="JOG476" s="495"/>
      <c r="JOH476" s="495"/>
      <c r="JOI476" s="495"/>
      <c r="JOJ476" s="495"/>
      <c r="JOK476" s="495"/>
      <c r="JOL476" s="495"/>
      <c r="JOM476" s="495"/>
      <c r="JON476" s="495"/>
      <c r="JOO476" s="495"/>
      <c r="JOP476" s="495"/>
      <c r="JOQ476" s="495"/>
      <c r="JOR476" s="495"/>
      <c r="JOS476" s="495"/>
      <c r="JOT476" s="495"/>
      <c r="JOU476" s="495"/>
      <c r="JOV476" s="495"/>
      <c r="JOW476" s="495"/>
      <c r="JOX476" s="495"/>
      <c r="JOY476" s="495"/>
      <c r="JOZ476" s="495"/>
      <c r="JPA476" s="495"/>
      <c r="JPB476" s="495"/>
      <c r="JPC476" s="495"/>
      <c r="JPD476" s="495"/>
      <c r="JPE476" s="495"/>
      <c r="JPF476" s="495"/>
      <c r="JPG476" s="495"/>
      <c r="JPH476" s="495"/>
      <c r="JPI476" s="495"/>
      <c r="JPJ476" s="495"/>
      <c r="JPK476" s="495"/>
      <c r="JPL476" s="495"/>
      <c r="JPM476" s="495"/>
      <c r="JPN476" s="495"/>
      <c r="JPO476" s="495"/>
      <c r="JPP476" s="495"/>
      <c r="JPQ476" s="495"/>
      <c r="JPR476" s="495"/>
      <c r="JPS476" s="495"/>
      <c r="JPT476" s="495"/>
      <c r="JPU476" s="495"/>
      <c r="JPV476" s="495"/>
      <c r="JPW476" s="495"/>
      <c r="JPX476" s="495"/>
      <c r="JPY476" s="495"/>
      <c r="JPZ476" s="495"/>
      <c r="JQA476" s="495"/>
      <c r="JQB476" s="495"/>
      <c r="JQC476" s="495"/>
      <c r="JQD476" s="495"/>
      <c r="JQE476" s="495"/>
      <c r="JQF476" s="495"/>
      <c r="JQG476" s="495"/>
      <c r="JQH476" s="495"/>
      <c r="JQI476" s="495"/>
      <c r="JQJ476" s="495"/>
      <c r="JQK476" s="495"/>
      <c r="JQL476" s="495"/>
      <c r="JQM476" s="495"/>
      <c r="JQN476" s="495"/>
      <c r="JQO476" s="495"/>
      <c r="JQP476" s="495"/>
      <c r="JQQ476" s="495"/>
      <c r="JQR476" s="495"/>
      <c r="JQS476" s="495"/>
      <c r="JQT476" s="495"/>
      <c r="JQU476" s="495"/>
      <c r="JQV476" s="495"/>
      <c r="JQW476" s="495"/>
      <c r="JQX476" s="495"/>
      <c r="JQY476" s="495"/>
      <c r="JQZ476" s="495"/>
      <c r="JRA476" s="495"/>
      <c r="JRB476" s="495"/>
      <c r="JRC476" s="495"/>
      <c r="JRD476" s="495"/>
      <c r="JRE476" s="495"/>
      <c r="JRF476" s="495"/>
      <c r="JRG476" s="495"/>
      <c r="JRH476" s="495"/>
      <c r="JRI476" s="495"/>
      <c r="JRJ476" s="495"/>
      <c r="JRK476" s="495"/>
      <c r="JRL476" s="495"/>
      <c r="JRM476" s="495"/>
      <c r="JRN476" s="495"/>
      <c r="JRO476" s="495"/>
      <c r="JRP476" s="495"/>
      <c r="JRQ476" s="495"/>
      <c r="JRR476" s="495"/>
      <c r="JRS476" s="495"/>
      <c r="JRT476" s="495"/>
      <c r="JRU476" s="495"/>
      <c r="JRV476" s="495"/>
      <c r="JRW476" s="495"/>
      <c r="JRX476" s="495"/>
      <c r="JRY476" s="495"/>
      <c r="JRZ476" s="495"/>
      <c r="JSA476" s="495"/>
      <c r="JSB476" s="495"/>
      <c r="JSC476" s="495"/>
      <c r="JSD476" s="495"/>
      <c r="JSE476" s="495"/>
      <c r="JSF476" s="495"/>
      <c r="JSG476" s="495"/>
      <c r="JSH476" s="495"/>
      <c r="JSI476" s="495"/>
      <c r="JSJ476" s="495"/>
      <c r="JSK476" s="495"/>
      <c r="JSL476" s="495"/>
      <c r="JSM476" s="495"/>
      <c r="JSN476" s="495"/>
      <c r="JSO476" s="495"/>
      <c r="JSP476" s="495"/>
      <c r="JSQ476" s="495"/>
      <c r="JSR476" s="495"/>
      <c r="JSS476" s="495"/>
      <c r="JST476" s="495"/>
      <c r="JSU476" s="495"/>
      <c r="JSV476" s="495"/>
      <c r="JSW476" s="495"/>
      <c r="JSX476" s="495"/>
      <c r="JSY476" s="495"/>
      <c r="JSZ476" s="495"/>
      <c r="JTA476" s="495"/>
      <c r="JTB476" s="495"/>
      <c r="JTC476" s="495"/>
      <c r="JTD476" s="495"/>
      <c r="JTE476" s="495"/>
      <c r="JTF476" s="495"/>
      <c r="JTG476" s="495"/>
      <c r="JTH476" s="495"/>
      <c r="JTI476" s="495"/>
      <c r="JTJ476" s="495"/>
      <c r="JTK476" s="495"/>
      <c r="JTL476" s="495"/>
      <c r="JTM476" s="495"/>
      <c r="JTN476" s="495"/>
      <c r="JTO476" s="495"/>
      <c r="JTP476" s="495"/>
      <c r="JTQ476" s="495"/>
      <c r="JTR476" s="495"/>
      <c r="JTS476" s="495"/>
      <c r="JTT476" s="495"/>
      <c r="JTU476" s="495"/>
      <c r="JTV476" s="495"/>
      <c r="JTW476" s="495"/>
      <c r="JTX476" s="495"/>
      <c r="JTY476" s="495"/>
      <c r="JTZ476" s="495"/>
      <c r="JUA476" s="495"/>
      <c r="JUB476" s="495"/>
      <c r="JUC476" s="495"/>
      <c r="JUD476" s="495"/>
      <c r="JUE476" s="495"/>
      <c r="JUF476" s="495"/>
      <c r="JUG476" s="495"/>
      <c r="JUH476" s="495"/>
      <c r="JUI476" s="495"/>
      <c r="JUJ476" s="495"/>
      <c r="JUK476" s="495"/>
      <c r="JUL476" s="495"/>
      <c r="JUM476" s="495"/>
      <c r="JUN476" s="495"/>
      <c r="JUO476" s="495"/>
      <c r="JUP476" s="495"/>
      <c r="JUQ476" s="495"/>
      <c r="JUR476" s="495"/>
      <c r="JUS476" s="495"/>
      <c r="JUT476" s="495"/>
      <c r="JUU476" s="495"/>
      <c r="JUV476" s="495"/>
      <c r="JUW476" s="495"/>
      <c r="JUX476" s="495"/>
      <c r="JUY476" s="495"/>
      <c r="JUZ476" s="495"/>
      <c r="JVA476" s="495"/>
      <c r="JVB476" s="495"/>
      <c r="JVC476" s="495"/>
      <c r="JVD476" s="495"/>
      <c r="JVE476" s="495"/>
      <c r="JVF476" s="495"/>
      <c r="JVG476" s="495"/>
      <c r="JVH476" s="495"/>
      <c r="JVI476" s="495"/>
      <c r="JVJ476" s="495"/>
      <c r="JVK476" s="495"/>
      <c r="JVL476" s="495"/>
      <c r="JVM476" s="495"/>
      <c r="JVN476" s="495"/>
      <c r="JVO476" s="495"/>
      <c r="JVP476" s="495"/>
      <c r="JVQ476" s="495"/>
      <c r="JVR476" s="495"/>
      <c r="JVS476" s="495"/>
      <c r="JVT476" s="495"/>
      <c r="JVU476" s="495"/>
      <c r="JVV476" s="495"/>
      <c r="JVW476" s="495"/>
      <c r="JVX476" s="495"/>
      <c r="JVY476" s="495"/>
      <c r="JVZ476" s="495"/>
      <c r="JWA476" s="495"/>
      <c r="JWB476" s="495"/>
      <c r="JWC476" s="495"/>
      <c r="JWD476" s="495"/>
      <c r="JWE476" s="495"/>
      <c r="JWF476" s="495"/>
      <c r="JWG476" s="495"/>
      <c r="JWH476" s="495"/>
      <c r="JWI476" s="495"/>
      <c r="JWJ476" s="495"/>
      <c r="JWK476" s="495"/>
      <c r="JWL476" s="495"/>
      <c r="JWM476" s="495"/>
      <c r="JWN476" s="495"/>
      <c r="JWO476" s="495"/>
      <c r="JWP476" s="495"/>
      <c r="JWQ476" s="495"/>
      <c r="JWR476" s="495"/>
      <c r="JWS476" s="495"/>
      <c r="JWT476" s="495"/>
      <c r="JWU476" s="495"/>
      <c r="JWV476" s="495"/>
      <c r="JWW476" s="495"/>
      <c r="JWX476" s="495"/>
      <c r="JWY476" s="495"/>
      <c r="JWZ476" s="495"/>
      <c r="JXA476" s="495"/>
      <c r="JXB476" s="495"/>
      <c r="JXC476" s="495"/>
      <c r="JXD476" s="495"/>
      <c r="JXE476" s="495"/>
      <c r="JXF476" s="495"/>
      <c r="JXG476" s="495"/>
      <c r="JXH476" s="495"/>
      <c r="JXI476" s="495"/>
      <c r="JXJ476" s="495"/>
      <c r="JXK476" s="495"/>
      <c r="JXL476" s="495"/>
      <c r="JXM476" s="495"/>
      <c r="JXN476" s="495"/>
      <c r="JXO476" s="495"/>
      <c r="JXP476" s="495"/>
      <c r="JXQ476" s="495"/>
      <c r="JXR476" s="495"/>
      <c r="JXS476" s="495"/>
      <c r="JXT476" s="495"/>
      <c r="JXU476" s="495"/>
      <c r="JXV476" s="495"/>
      <c r="JXW476" s="495"/>
      <c r="JXX476" s="495"/>
      <c r="JXY476" s="495"/>
      <c r="JXZ476" s="495"/>
      <c r="JYA476" s="495"/>
      <c r="JYB476" s="495"/>
      <c r="JYC476" s="495"/>
      <c r="JYD476" s="495"/>
      <c r="JYE476" s="495"/>
      <c r="JYF476" s="495"/>
      <c r="JYG476" s="495"/>
      <c r="JYH476" s="495"/>
      <c r="JYI476" s="495"/>
      <c r="JYJ476" s="495"/>
      <c r="JYK476" s="495"/>
      <c r="JYL476" s="495"/>
      <c r="JYM476" s="495"/>
      <c r="JYN476" s="495"/>
      <c r="JYO476" s="495"/>
      <c r="JYP476" s="495"/>
      <c r="JYQ476" s="495"/>
      <c r="JYR476" s="495"/>
      <c r="JYS476" s="495"/>
      <c r="JYT476" s="495"/>
      <c r="JYU476" s="495"/>
      <c r="JYV476" s="495"/>
      <c r="JYW476" s="495"/>
      <c r="JYX476" s="495"/>
      <c r="JYY476" s="495"/>
      <c r="JYZ476" s="495"/>
      <c r="JZA476" s="495"/>
      <c r="JZB476" s="495"/>
      <c r="JZC476" s="495"/>
      <c r="JZD476" s="495"/>
      <c r="JZE476" s="495"/>
      <c r="JZF476" s="495"/>
      <c r="JZG476" s="495"/>
      <c r="JZH476" s="495"/>
      <c r="JZI476" s="495"/>
      <c r="JZJ476" s="495"/>
      <c r="JZK476" s="495"/>
      <c r="JZL476" s="495"/>
      <c r="JZM476" s="495"/>
      <c r="JZN476" s="495"/>
      <c r="JZO476" s="495"/>
      <c r="JZP476" s="495"/>
      <c r="JZQ476" s="495"/>
      <c r="JZR476" s="495"/>
      <c r="JZS476" s="495"/>
      <c r="JZT476" s="495"/>
      <c r="JZU476" s="495"/>
      <c r="JZV476" s="495"/>
      <c r="JZW476" s="495"/>
      <c r="JZX476" s="495"/>
      <c r="JZY476" s="495"/>
      <c r="JZZ476" s="495"/>
      <c r="KAA476" s="495"/>
      <c r="KAB476" s="495"/>
      <c r="KAC476" s="495"/>
      <c r="KAD476" s="495"/>
      <c r="KAE476" s="495"/>
      <c r="KAF476" s="495"/>
      <c r="KAG476" s="495"/>
      <c r="KAH476" s="495"/>
      <c r="KAI476" s="495"/>
      <c r="KAJ476" s="495"/>
      <c r="KAK476" s="495"/>
      <c r="KAL476" s="495"/>
      <c r="KAM476" s="495"/>
      <c r="KAN476" s="495"/>
      <c r="KAO476" s="495"/>
      <c r="KAP476" s="495"/>
      <c r="KAQ476" s="495"/>
      <c r="KAR476" s="495"/>
      <c r="KAS476" s="495"/>
      <c r="KAT476" s="495"/>
      <c r="KAU476" s="495"/>
      <c r="KAV476" s="495"/>
      <c r="KAW476" s="495"/>
      <c r="KAX476" s="495"/>
      <c r="KAY476" s="495"/>
      <c r="KAZ476" s="495"/>
      <c r="KBA476" s="495"/>
      <c r="KBB476" s="495"/>
      <c r="KBC476" s="495"/>
      <c r="KBD476" s="495"/>
      <c r="KBE476" s="495"/>
      <c r="KBF476" s="495"/>
      <c r="KBG476" s="495"/>
      <c r="KBH476" s="495"/>
      <c r="KBI476" s="495"/>
      <c r="KBJ476" s="495"/>
      <c r="KBK476" s="495"/>
      <c r="KBL476" s="495"/>
      <c r="KBM476" s="495"/>
      <c r="KBN476" s="495"/>
      <c r="KBO476" s="495"/>
      <c r="KBP476" s="495"/>
      <c r="KBQ476" s="495"/>
      <c r="KBR476" s="495"/>
      <c r="KBS476" s="495"/>
      <c r="KBT476" s="495"/>
      <c r="KBU476" s="495"/>
      <c r="KBV476" s="495"/>
      <c r="KBW476" s="495"/>
      <c r="KBX476" s="495"/>
      <c r="KBY476" s="495"/>
      <c r="KBZ476" s="495"/>
      <c r="KCA476" s="495"/>
      <c r="KCB476" s="495"/>
      <c r="KCC476" s="495"/>
      <c r="KCD476" s="495"/>
      <c r="KCE476" s="495"/>
      <c r="KCF476" s="495"/>
      <c r="KCG476" s="495"/>
      <c r="KCH476" s="495"/>
      <c r="KCI476" s="495"/>
      <c r="KCJ476" s="495"/>
      <c r="KCK476" s="495"/>
      <c r="KCL476" s="495"/>
      <c r="KCM476" s="495"/>
      <c r="KCN476" s="495"/>
      <c r="KCO476" s="495"/>
      <c r="KCP476" s="495"/>
      <c r="KCQ476" s="495"/>
      <c r="KCR476" s="495"/>
      <c r="KCS476" s="495"/>
      <c r="KCT476" s="495"/>
      <c r="KCU476" s="495"/>
      <c r="KCV476" s="495"/>
      <c r="KCW476" s="495"/>
      <c r="KCX476" s="495"/>
      <c r="KCY476" s="495"/>
      <c r="KCZ476" s="495"/>
      <c r="KDA476" s="495"/>
      <c r="KDB476" s="495"/>
      <c r="KDC476" s="495"/>
      <c r="KDD476" s="495"/>
      <c r="KDE476" s="495"/>
      <c r="KDF476" s="495"/>
      <c r="KDG476" s="495"/>
      <c r="KDH476" s="495"/>
      <c r="KDI476" s="495"/>
      <c r="KDJ476" s="495"/>
      <c r="KDK476" s="495"/>
      <c r="KDL476" s="495"/>
      <c r="KDM476" s="495"/>
      <c r="KDN476" s="495"/>
      <c r="KDO476" s="495"/>
      <c r="KDP476" s="495"/>
      <c r="KDQ476" s="495"/>
      <c r="KDR476" s="495"/>
      <c r="KDS476" s="495"/>
      <c r="KDT476" s="495"/>
      <c r="KDU476" s="495"/>
      <c r="KDV476" s="495"/>
      <c r="KDW476" s="495"/>
      <c r="KDX476" s="495"/>
      <c r="KDY476" s="495"/>
      <c r="KDZ476" s="495"/>
      <c r="KEA476" s="495"/>
      <c r="KEB476" s="495"/>
      <c r="KEC476" s="495"/>
      <c r="KED476" s="495"/>
      <c r="KEE476" s="495"/>
      <c r="KEF476" s="495"/>
      <c r="KEG476" s="495"/>
      <c r="KEH476" s="495"/>
      <c r="KEI476" s="495"/>
      <c r="KEJ476" s="495"/>
      <c r="KEK476" s="495"/>
      <c r="KEL476" s="495"/>
      <c r="KEM476" s="495"/>
      <c r="KEN476" s="495"/>
      <c r="KEO476" s="495"/>
      <c r="KEP476" s="495"/>
      <c r="KEQ476" s="495"/>
      <c r="KER476" s="495"/>
      <c r="KES476" s="495"/>
      <c r="KET476" s="495"/>
      <c r="KEU476" s="495"/>
      <c r="KEV476" s="495"/>
      <c r="KEW476" s="495"/>
      <c r="KEX476" s="495"/>
      <c r="KEY476" s="495"/>
      <c r="KEZ476" s="495"/>
      <c r="KFA476" s="495"/>
      <c r="KFB476" s="495"/>
      <c r="KFC476" s="495"/>
      <c r="KFD476" s="495"/>
      <c r="KFE476" s="495"/>
      <c r="KFF476" s="495"/>
      <c r="KFG476" s="495"/>
      <c r="KFH476" s="495"/>
      <c r="KFI476" s="495"/>
      <c r="KFJ476" s="495"/>
      <c r="KFK476" s="495"/>
      <c r="KFL476" s="495"/>
      <c r="KFM476" s="495"/>
      <c r="KFN476" s="495"/>
      <c r="KFO476" s="495"/>
      <c r="KFP476" s="495"/>
      <c r="KFQ476" s="495"/>
      <c r="KFR476" s="495"/>
      <c r="KFS476" s="495"/>
      <c r="KFT476" s="495"/>
      <c r="KFU476" s="495"/>
      <c r="KFV476" s="495"/>
      <c r="KFW476" s="495"/>
      <c r="KFX476" s="495"/>
      <c r="KFY476" s="495"/>
      <c r="KFZ476" s="495"/>
      <c r="KGA476" s="495"/>
      <c r="KGB476" s="495"/>
      <c r="KGC476" s="495"/>
      <c r="KGD476" s="495"/>
      <c r="KGE476" s="495"/>
      <c r="KGF476" s="495"/>
      <c r="KGG476" s="495"/>
      <c r="KGH476" s="495"/>
      <c r="KGI476" s="495"/>
      <c r="KGJ476" s="495"/>
      <c r="KGK476" s="495"/>
      <c r="KGL476" s="495"/>
      <c r="KGM476" s="495"/>
      <c r="KGN476" s="495"/>
      <c r="KGO476" s="495"/>
      <c r="KGP476" s="495"/>
      <c r="KGQ476" s="495"/>
      <c r="KGR476" s="495"/>
      <c r="KGS476" s="495"/>
      <c r="KGT476" s="495"/>
      <c r="KGU476" s="495"/>
      <c r="KGV476" s="495"/>
      <c r="KGW476" s="495"/>
      <c r="KGX476" s="495"/>
      <c r="KGY476" s="495"/>
      <c r="KGZ476" s="495"/>
      <c r="KHA476" s="495"/>
      <c r="KHB476" s="495"/>
      <c r="KHC476" s="495"/>
      <c r="KHD476" s="495"/>
      <c r="KHE476" s="495"/>
      <c r="KHF476" s="495"/>
      <c r="KHG476" s="495"/>
      <c r="KHH476" s="495"/>
      <c r="KHI476" s="495"/>
      <c r="KHJ476" s="495"/>
      <c r="KHK476" s="495"/>
      <c r="KHL476" s="495"/>
      <c r="KHM476" s="495"/>
      <c r="KHN476" s="495"/>
      <c r="KHO476" s="495"/>
      <c r="KHP476" s="495"/>
      <c r="KHQ476" s="495"/>
      <c r="KHR476" s="495"/>
      <c r="KHS476" s="495"/>
      <c r="KHT476" s="495"/>
      <c r="KHU476" s="495"/>
      <c r="KHV476" s="495"/>
      <c r="KHW476" s="495"/>
      <c r="KHX476" s="495"/>
      <c r="KHY476" s="495"/>
      <c r="KHZ476" s="495"/>
      <c r="KIA476" s="495"/>
      <c r="KIB476" s="495"/>
      <c r="KIC476" s="495"/>
      <c r="KID476" s="495"/>
      <c r="KIE476" s="495"/>
      <c r="KIF476" s="495"/>
      <c r="KIG476" s="495"/>
      <c r="KIH476" s="495"/>
      <c r="KII476" s="495"/>
      <c r="KIJ476" s="495"/>
      <c r="KIK476" s="495"/>
      <c r="KIL476" s="495"/>
      <c r="KIM476" s="495"/>
      <c r="KIN476" s="495"/>
      <c r="KIO476" s="495"/>
      <c r="KIP476" s="495"/>
      <c r="KIQ476" s="495"/>
      <c r="KIR476" s="495"/>
      <c r="KIS476" s="495"/>
      <c r="KIT476" s="495"/>
      <c r="KIU476" s="495"/>
      <c r="KIV476" s="495"/>
      <c r="KIW476" s="495"/>
      <c r="KIX476" s="495"/>
      <c r="KIY476" s="495"/>
      <c r="KIZ476" s="495"/>
      <c r="KJA476" s="495"/>
      <c r="KJB476" s="495"/>
      <c r="KJC476" s="495"/>
      <c r="KJD476" s="495"/>
      <c r="KJE476" s="495"/>
      <c r="KJF476" s="495"/>
      <c r="KJG476" s="495"/>
      <c r="KJH476" s="495"/>
      <c r="KJI476" s="495"/>
      <c r="KJJ476" s="495"/>
      <c r="KJK476" s="495"/>
      <c r="KJL476" s="495"/>
      <c r="KJM476" s="495"/>
      <c r="KJN476" s="495"/>
      <c r="KJO476" s="495"/>
      <c r="KJP476" s="495"/>
      <c r="KJQ476" s="495"/>
      <c r="KJR476" s="495"/>
      <c r="KJS476" s="495"/>
      <c r="KJT476" s="495"/>
      <c r="KJU476" s="495"/>
      <c r="KJV476" s="495"/>
      <c r="KJW476" s="495"/>
      <c r="KJX476" s="495"/>
      <c r="KJY476" s="495"/>
      <c r="KJZ476" s="495"/>
      <c r="KKA476" s="495"/>
      <c r="KKB476" s="495"/>
      <c r="KKC476" s="495"/>
      <c r="KKD476" s="495"/>
      <c r="KKE476" s="495"/>
      <c r="KKF476" s="495"/>
      <c r="KKG476" s="495"/>
      <c r="KKH476" s="495"/>
      <c r="KKI476" s="495"/>
      <c r="KKJ476" s="495"/>
      <c r="KKK476" s="495"/>
      <c r="KKL476" s="495"/>
      <c r="KKM476" s="495"/>
      <c r="KKN476" s="495"/>
      <c r="KKO476" s="495"/>
      <c r="KKP476" s="495"/>
      <c r="KKQ476" s="495"/>
      <c r="KKR476" s="495"/>
      <c r="KKS476" s="495"/>
      <c r="KKT476" s="495"/>
      <c r="KKU476" s="495"/>
      <c r="KKV476" s="495"/>
      <c r="KKW476" s="495"/>
      <c r="KKX476" s="495"/>
      <c r="KKY476" s="495"/>
      <c r="KKZ476" s="495"/>
      <c r="KLA476" s="495"/>
      <c r="KLB476" s="495"/>
      <c r="KLC476" s="495"/>
      <c r="KLD476" s="495"/>
      <c r="KLE476" s="495"/>
      <c r="KLF476" s="495"/>
      <c r="KLG476" s="495"/>
      <c r="KLH476" s="495"/>
      <c r="KLI476" s="495"/>
      <c r="KLJ476" s="495"/>
      <c r="KLK476" s="495"/>
      <c r="KLL476" s="495"/>
      <c r="KLM476" s="495"/>
      <c r="KLN476" s="495"/>
      <c r="KLO476" s="495"/>
      <c r="KLP476" s="495"/>
      <c r="KLQ476" s="495"/>
      <c r="KLR476" s="495"/>
      <c r="KLS476" s="495"/>
      <c r="KLT476" s="495"/>
      <c r="KLU476" s="495"/>
      <c r="KLV476" s="495"/>
      <c r="KLW476" s="495"/>
      <c r="KLX476" s="495"/>
      <c r="KLY476" s="495"/>
      <c r="KLZ476" s="495"/>
      <c r="KMA476" s="495"/>
      <c r="KMB476" s="495"/>
      <c r="KMC476" s="495"/>
      <c r="KMD476" s="495"/>
      <c r="KME476" s="495"/>
      <c r="KMF476" s="495"/>
      <c r="KMG476" s="495"/>
      <c r="KMH476" s="495"/>
      <c r="KMI476" s="495"/>
      <c r="KMJ476" s="495"/>
      <c r="KMK476" s="495"/>
      <c r="KML476" s="495"/>
      <c r="KMM476" s="495"/>
      <c r="KMN476" s="495"/>
      <c r="KMO476" s="495"/>
      <c r="KMP476" s="495"/>
      <c r="KMQ476" s="495"/>
      <c r="KMR476" s="495"/>
      <c r="KMS476" s="495"/>
      <c r="KMT476" s="495"/>
      <c r="KMU476" s="495"/>
      <c r="KMV476" s="495"/>
      <c r="KMW476" s="495"/>
      <c r="KMX476" s="495"/>
      <c r="KMY476" s="495"/>
      <c r="KMZ476" s="495"/>
      <c r="KNA476" s="495"/>
      <c r="KNB476" s="495"/>
      <c r="KNC476" s="495"/>
      <c r="KND476" s="495"/>
      <c r="KNE476" s="495"/>
      <c r="KNF476" s="495"/>
      <c r="KNG476" s="495"/>
      <c r="KNH476" s="495"/>
      <c r="KNI476" s="495"/>
      <c r="KNJ476" s="495"/>
      <c r="KNK476" s="495"/>
      <c r="KNL476" s="495"/>
      <c r="KNM476" s="495"/>
      <c r="KNN476" s="495"/>
      <c r="KNO476" s="495"/>
      <c r="KNP476" s="495"/>
      <c r="KNQ476" s="495"/>
      <c r="KNR476" s="495"/>
      <c r="KNS476" s="495"/>
      <c r="KNT476" s="495"/>
      <c r="KNU476" s="495"/>
      <c r="KNV476" s="495"/>
      <c r="KNW476" s="495"/>
      <c r="KNX476" s="495"/>
      <c r="KNY476" s="495"/>
      <c r="KNZ476" s="495"/>
      <c r="KOA476" s="495"/>
      <c r="KOB476" s="495"/>
      <c r="KOC476" s="495"/>
      <c r="KOD476" s="495"/>
      <c r="KOE476" s="495"/>
      <c r="KOF476" s="495"/>
      <c r="KOG476" s="495"/>
      <c r="KOH476" s="495"/>
      <c r="KOI476" s="495"/>
      <c r="KOJ476" s="495"/>
      <c r="KOK476" s="495"/>
      <c r="KOL476" s="495"/>
      <c r="KOM476" s="495"/>
      <c r="KON476" s="495"/>
      <c r="KOO476" s="495"/>
      <c r="KOP476" s="495"/>
      <c r="KOQ476" s="495"/>
      <c r="KOR476" s="495"/>
      <c r="KOS476" s="495"/>
      <c r="KOT476" s="495"/>
      <c r="KOU476" s="495"/>
      <c r="KOV476" s="495"/>
      <c r="KOW476" s="495"/>
      <c r="KOX476" s="495"/>
      <c r="KOY476" s="495"/>
      <c r="KOZ476" s="495"/>
      <c r="KPA476" s="495"/>
      <c r="KPB476" s="495"/>
      <c r="KPC476" s="495"/>
      <c r="KPD476" s="495"/>
      <c r="KPE476" s="495"/>
      <c r="KPF476" s="495"/>
      <c r="KPG476" s="495"/>
      <c r="KPH476" s="495"/>
      <c r="KPI476" s="495"/>
      <c r="KPJ476" s="495"/>
      <c r="KPK476" s="495"/>
      <c r="KPL476" s="495"/>
      <c r="KPM476" s="495"/>
      <c r="KPN476" s="495"/>
      <c r="KPO476" s="495"/>
      <c r="KPP476" s="495"/>
      <c r="KPQ476" s="495"/>
      <c r="KPR476" s="495"/>
      <c r="KPS476" s="495"/>
      <c r="KPT476" s="495"/>
      <c r="KPU476" s="495"/>
      <c r="KPV476" s="495"/>
      <c r="KPW476" s="495"/>
      <c r="KPX476" s="495"/>
      <c r="KPY476" s="495"/>
      <c r="KPZ476" s="495"/>
      <c r="KQA476" s="495"/>
      <c r="KQB476" s="495"/>
      <c r="KQC476" s="495"/>
      <c r="KQD476" s="495"/>
      <c r="KQE476" s="495"/>
      <c r="KQF476" s="495"/>
      <c r="KQG476" s="495"/>
      <c r="KQH476" s="495"/>
      <c r="KQI476" s="495"/>
      <c r="KQJ476" s="495"/>
      <c r="KQK476" s="495"/>
      <c r="KQL476" s="495"/>
      <c r="KQM476" s="495"/>
      <c r="KQN476" s="495"/>
      <c r="KQO476" s="495"/>
      <c r="KQP476" s="495"/>
      <c r="KQQ476" s="495"/>
      <c r="KQR476" s="495"/>
      <c r="KQS476" s="495"/>
      <c r="KQT476" s="495"/>
      <c r="KQU476" s="495"/>
      <c r="KQV476" s="495"/>
      <c r="KQW476" s="495"/>
      <c r="KQX476" s="495"/>
      <c r="KQY476" s="495"/>
      <c r="KQZ476" s="495"/>
      <c r="KRA476" s="495"/>
      <c r="KRB476" s="495"/>
      <c r="KRC476" s="495"/>
      <c r="KRD476" s="495"/>
      <c r="KRE476" s="495"/>
      <c r="KRF476" s="495"/>
      <c r="KRG476" s="495"/>
      <c r="KRH476" s="495"/>
      <c r="KRI476" s="495"/>
      <c r="KRJ476" s="495"/>
      <c r="KRK476" s="495"/>
      <c r="KRL476" s="495"/>
      <c r="KRM476" s="495"/>
      <c r="KRN476" s="495"/>
      <c r="KRO476" s="495"/>
      <c r="KRP476" s="495"/>
      <c r="KRQ476" s="495"/>
      <c r="KRR476" s="495"/>
      <c r="KRS476" s="495"/>
      <c r="KRT476" s="495"/>
      <c r="KRU476" s="495"/>
      <c r="KRV476" s="495"/>
      <c r="KRW476" s="495"/>
      <c r="KRX476" s="495"/>
      <c r="KRY476" s="495"/>
      <c r="KRZ476" s="495"/>
      <c r="KSA476" s="495"/>
      <c r="KSB476" s="495"/>
      <c r="KSC476" s="495"/>
      <c r="KSD476" s="495"/>
      <c r="KSE476" s="495"/>
      <c r="KSF476" s="495"/>
      <c r="KSG476" s="495"/>
      <c r="KSH476" s="495"/>
      <c r="KSI476" s="495"/>
      <c r="KSJ476" s="495"/>
      <c r="KSK476" s="495"/>
      <c r="KSL476" s="495"/>
      <c r="KSM476" s="495"/>
      <c r="KSN476" s="495"/>
      <c r="KSO476" s="495"/>
      <c r="KSP476" s="495"/>
      <c r="KSQ476" s="495"/>
      <c r="KSR476" s="495"/>
      <c r="KSS476" s="495"/>
      <c r="KST476" s="495"/>
      <c r="KSU476" s="495"/>
      <c r="KSV476" s="495"/>
      <c r="KSW476" s="495"/>
      <c r="KSX476" s="495"/>
      <c r="KSY476" s="495"/>
      <c r="KSZ476" s="495"/>
      <c r="KTA476" s="495"/>
      <c r="KTB476" s="495"/>
      <c r="KTC476" s="495"/>
      <c r="KTD476" s="495"/>
      <c r="KTE476" s="495"/>
      <c r="KTF476" s="495"/>
      <c r="KTG476" s="495"/>
      <c r="KTH476" s="495"/>
      <c r="KTI476" s="495"/>
      <c r="KTJ476" s="495"/>
      <c r="KTK476" s="495"/>
      <c r="KTL476" s="495"/>
      <c r="KTM476" s="495"/>
      <c r="KTN476" s="495"/>
      <c r="KTO476" s="495"/>
      <c r="KTP476" s="495"/>
      <c r="KTQ476" s="495"/>
      <c r="KTR476" s="495"/>
      <c r="KTS476" s="495"/>
      <c r="KTT476" s="495"/>
      <c r="KTU476" s="495"/>
      <c r="KTV476" s="495"/>
      <c r="KTW476" s="495"/>
      <c r="KTX476" s="495"/>
      <c r="KTY476" s="495"/>
      <c r="KTZ476" s="495"/>
      <c r="KUA476" s="495"/>
      <c r="KUB476" s="495"/>
      <c r="KUC476" s="495"/>
      <c r="KUD476" s="495"/>
      <c r="KUE476" s="495"/>
      <c r="KUF476" s="495"/>
      <c r="KUG476" s="495"/>
      <c r="KUH476" s="495"/>
      <c r="KUI476" s="495"/>
      <c r="KUJ476" s="495"/>
      <c r="KUK476" s="495"/>
      <c r="KUL476" s="495"/>
      <c r="KUM476" s="495"/>
      <c r="KUN476" s="495"/>
      <c r="KUO476" s="495"/>
      <c r="KUP476" s="495"/>
      <c r="KUQ476" s="495"/>
      <c r="KUR476" s="495"/>
      <c r="KUS476" s="495"/>
      <c r="KUT476" s="495"/>
      <c r="KUU476" s="495"/>
      <c r="KUV476" s="495"/>
      <c r="KUW476" s="495"/>
      <c r="KUX476" s="495"/>
      <c r="KUY476" s="495"/>
      <c r="KUZ476" s="495"/>
      <c r="KVA476" s="495"/>
      <c r="KVB476" s="495"/>
      <c r="KVC476" s="495"/>
      <c r="KVD476" s="495"/>
      <c r="KVE476" s="495"/>
      <c r="KVF476" s="495"/>
      <c r="KVG476" s="495"/>
      <c r="KVH476" s="495"/>
      <c r="KVI476" s="495"/>
      <c r="KVJ476" s="495"/>
      <c r="KVK476" s="495"/>
      <c r="KVL476" s="495"/>
      <c r="KVM476" s="495"/>
      <c r="KVN476" s="495"/>
      <c r="KVO476" s="495"/>
      <c r="KVP476" s="495"/>
      <c r="KVQ476" s="495"/>
      <c r="KVR476" s="495"/>
      <c r="KVS476" s="495"/>
      <c r="KVT476" s="495"/>
      <c r="KVU476" s="495"/>
      <c r="KVV476" s="495"/>
      <c r="KVW476" s="495"/>
      <c r="KVX476" s="495"/>
      <c r="KVY476" s="495"/>
      <c r="KVZ476" s="495"/>
      <c r="KWA476" s="495"/>
      <c r="KWB476" s="495"/>
      <c r="KWC476" s="495"/>
      <c r="KWD476" s="495"/>
      <c r="KWE476" s="495"/>
      <c r="KWF476" s="495"/>
      <c r="KWG476" s="495"/>
      <c r="KWH476" s="495"/>
      <c r="KWI476" s="495"/>
      <c r="KWJ476" s="495"/>
      <c r="KWK476" s="495"/>
      <c r="KWL476" s="495"/>
      <c r="KWM476" s="495"/>
      <c r="KWN476" s="495"/>
      <c r="KWO476" s="495"/>
      <c r="KWP476" s="495"/>
      <c r="KWQ476" s="495"/>
      <c r="KWR476" s="495"/>
      <c r="KWS476" s="495"/>
      <c r="KWT476" s="495"/>
      <c r="KWU476" s="495"/>
      <c r="KWV476" s="495"/>
      <c r="KWW476" s="495"/>
      <c r="KWX476" s="495"/>
      <c r="KWY476" s="495"/>
      <c r="KWZ476" s="495"/>
      <c r="KXA476" s="495"/>
      <c r="KXB476" s="495"/>
      <c r="KXC476" s="495"/>
      <c r="KXD476" s="495"/>
      <c r="KXE476" s="495"/>
      <c r="KXF476" s="495"/>
      <c r="KXG476" s="495"/>
      <c r="KXH476" s="495"/>
      <c r="KXI476" s="495"/>
      <c r="KXJ476" s="495"/>
      <c r="KXK476" s="495"/>
      <c r="KXL476" s="495"/>
      <c r="KXM476" s="495"/>
      <c r="KXN476" s="495"/>
      <c r="KXO476" s="495"/>
      <c r="KXP476" s="495"/>
      <c r="KXQ476" s="495"/>
      <c r="KXR476" s="495"/>
      <c r="KXS476" s="495"/>
      <c r="KXT476" s="495"/>
      <c r="KXU476" s="495"/>
      <c r="KXV476" s="495"/>
      <c r="KXW476" s="495"/>
      <c r="KXX476" s="495"/>
      <c r="KXY476" s="495"/>
      <c r="KXZ476" s="495"/>
      <c r="KYA476" s="495"/>
      <c r="KYB476" s="495"/>
      <c r="KYC476" s="495"/>
      <c r="KYD476" s="495"/>
      <c r="KYE476" s="495"/>
      <c r="KYF476" s="495"/>
      <c r="KYG476" s="495"/>
      <c r="KYH476" s="495"/>
      <c r="KYI476" s="495"/>
      <c r="KYJ476" s="495"/>
      <c r="KYK476" s="495"/>
      <c r="KYL476" s="495"/>
      <c r="KYM476" s="495"/>
      <c r="KYN476" s="495"/>
      <c r="KYO476" s="495"/>
      <c r="KYP476" s="495"/>
      <c r="KYQ476" s="495"/>
      <c r="KYR476" s="495"/>
      <c r="KYS476" s="495"/>
      <c r="KYT476" s="495"/>
      <c r="KYU476" s="495"/>
      <c r="KYV476" s="495"/>
      <c r="KYW476" s="495"/>
      <c r="KYX476" s="495"/>
      <c r="KYY476" s="495"/>
      <c r="KYZ476" s="495"/>
      <c r="KZA476" s="495"/>
      <c r="KZB476" s="495"/>
      <c r="KZC476" s="495"/>
      <c r="KZD476" s="495"/>
      <c r="KZE476" s="495"/>
      <c r="KZF476" s="495"/>
      <c r="KZG476" s="495"/>
      <c r="KZH476" s="495"/>
      <c r="KZI476" s="495"/>
      <c r="KZJ476" s="495"/>
      <c r="KZK476" s="495"/>
      <c r="KZL476" s="495"/>
      <c r="KZM476" s="495"/>
      <c r="KZN476" s="495"/>
      <c r="KZO476" s="495"/>
      <c r="KZP476" s="495"/>
      <c r="KZQ476" s="495"/>
      <c r="KZR476" s="495"/>
      <c r="KZS476" s="495"/>
      <c r="KZT476" s="495"/>
      <c r="KZU476" s="495"/>
      <c r="KZV476" s="495"/>
      <c r="KZW476" s="495"/>
      <c r="KZX476" s="495"/>
      <c r="KZY476" s="495"/>
      <c r="KZZ476" s="495"/>
      <c r="LAA476" s="495"/>
      <c r="LAB476" s="495"/>
      <c r="LAC476" s="495"/>
      <c r="LAD476" s="495"/>
      <c r="LAE476" s="495"/>
      <c r="LAF476" s="495"/>
      <c r="LAG476" s="495"/>
      <c r="LAH476" s="495"/>
      <c r="LAI476" s="495"/>
      <c r="LAJ476" s="495"/>
      <c r="LAK476" s="495"/>
      <c r="LAL476" s="495"/>
      <c r="LAM476" s="495"/>
      <c r="LAN476" s="495"/>
      <c r="LAO476" s="495"/>
      <c r="LAP476" s="495"/>
      <c r="LAQ476" s="495"/>
      <c r="LAR476" s="495"/>
      <c r="LAS476" s="495"/>
      <c r="LAT476" s="495"/>
      <c r="LAU476" s="495"/>
      <c r="LAV476" s="495"/>
      <c r="LAW476" s="495"/>
      <c r="LAX476" s="495"/>
      <c r="LAY476" s="495"/>
      <c r="LAZ476" s="495"/>
      <c r="LBA476" s="495"/>
      <c r="LBB476" s="495"/>
      <c r="LBC476" s="495"/>
      <c r="LBD476" s="495"/>
      <c r="LBE476" s="495"/>
      <c r="LBF476" s="495"/>
      <c r="LBG476" s="495"/>
      <c r="LBH476" s="495"/>
      <c r="LBI476" s="495"/>
      <c r="LBJ476" s="495"/>
      <c r="LBK476" s="495"/>
      <c r="LBL476" s="495"/>
      <c r="LBM476" s="495"/>
      <c r="LBN476" s="495"/>
      <c r="LBO476" s="495"/>
      <c r="LBP476" s="495"/>
      <c r="LBQ476" s="495"/>
      <c r="LBR476" s="495"/>
      <c r="LBS476" s="495"/>
      <c r="LBT476" s="495"/>
      <c r="LBU476" s="495"/>
      <c r="LBV476" s="495"/>
      <c r="LBW476" s="495"/>
      <c r="LBX476" s="495"/>
      <c r="LBY476" s="495"/>
      <c r="LBZ476" s="495"/>
      <c r="LCA476" s="495"/>
      <c r="LCB476" s="495"/>
      <c r="LCC476" s="495"/>
      <c r="LCD476" s="495"/>
      <c r="LCE476" s="495"/>
      <c r="LCF476" s="495"/>
      <c r="LCG476" s="495"/>
      <c r="LCH476" s="495"/>
      <c r="LCI476" s="495"/>
      <c r="LCJ476" s="495"/>
      <c r="LCK476" s="495"/>
      <c r="LCL476" s="495"/>
      <c r="LCM476" s="495"/>
      <c r="LCN476" s="495"/>
      <c r="LCO476" s="495"/>
      <c r="LCP476" s="495"/>
      <c r="LCQ476" s="495"/>
      <c r="LCR476" s="495"/>
      <c r="LCS476" s="495"/>
      <c r="LCT476" s="495"/>
      <c r="LCU476" s="495"/>
      <c r="LCV476" s="495"/>
      <c r="LCW476" s="495"/>
      <c r="LCX476" s="495"/>
      <c r="LCY476" s="495"/>
      <c r="LCZ476" s="495"/>
      <c r="LDA476" s="495"/>
      <c r="LDB476" s="495"/>
      <c r="LDC476" s="495"/>
      <c r="LDD476" s="495"/>
      <c r="LDE476" s="495"/>
      <c r="LDF476" s="495"/>
      <c r="LDG476" s="495"/>
      <c r="LDH476" s="495"/>
      <c r="LDI476" s="495"/>
      <c r="LDJ476" s="495"/>
      <c r="LDK476" s="495"/>
      <c r="LDL476" s="495"/>
      <c r="LDM476" s="495"/>
      <c r="LDN476" s="495"/>
      <c r="LDO476" s="495"/>
      <c r="LDP476" s="495"/>
      <c r="LDQ476" s="495"/>
      <c r="LDR476" s="495"/>
      <c r="LDS476" s="495"/>
      <c r="LDT476" s="495"/>
      <c r="LDU476" s="495"/>
      <c r="LDV476" s="495"/>
      <c r="LDW476" s="495"/>
      <c r="LDX476" s="495"/>
      <c r="LDY476" s="495"/>
      <c r="LDZ476" s="495"/>
      <c r="LEA476" s="495"/>
      <c r="LEB476" s="495"/>
      <c r="LEC476" s="495"/>
      <c r="LED476" s="495"/>
      <c r="LEE476" s="495"/>
      <c r="LEF476" s="495"/>
      <c r="LEG476" s="495"/>
      <c r="LEH476" s="495"/>
      <c r="LEI476" s="495"/>
      <c r="LEJ476" s="495"/>
      <c r="LEK476" s="495"/>
      <c r="LEL476" s="495"/>
      <c r="LEM476" s="495"/>
      <c r="LEN476" s="495"/>
      <c r="LEO476" s="495"/>
      <c r="LEP476" s="495"/>
      <c r="LEQ476" s="495"/>
      <c r="LER476" s="495"/>
      <c r="LES476" s="495"/>
      <c r="LET476" s="495"/>
      <c r="LEU476" s="495"/>
      <c r="LEV476" s="495"/>
      <c r="LEW476" s="495"/>
      <c r="LEX476" s="495"/>
      <c r="LEY476" s="495"/>
      <c r="LEZ476" s="495"/>
      <c r="LFA476" s="495"/>
      <c r="LFB476" s="495"/>
      <c r="LFC476" s="495"/>
      <c r="LFD476" s="495"/>
      <c r="LFE476" s="495"/>
      <c r="LFF476" s="495"/>
      <c r="LFG476" s="495"/>
      <c r="LFH476" s="495"/>
      <c r="LFI476" s="495"/>
      <c r="LFJ476" s="495"/>
      <c r="LFK476" s="495"/>
      <c r="LFL476" s="495"/>
      <c r="LFM476" s="495"/>
      <c r="LFN476" s="495"/>
      <c r="LFO476" s="495"/>
      <c r="LFP476" s="495"/>
      <c r="LFQ476" s="495"/>
      <c r="LFR476" s="495"/>
      <c r="LFS476" s="495"/>
      <c r="LFT476" s="495"/>
      <c r="LFU476" s="495"/>
      <c r="LFV476" s="495"/>
      <c r="LFW476" s="495"/>
      <c r="LFX476" s="495"/>
      <c r="LFY476" s="495"/>
      <c r="LFZ476" s="495"/>
      <c r="LGA476" s="495"/>
      <c r="LGB476" s="495"/>
      <c r="LGC476" s="495"/>
      <c r="LGD476" s="495"/>
      <c r="LGE476" s="495"/>
      <c r="LGF476" s="495"/>
      <c r="LGG476" s="495"/>
      <c r="LGH476" s="495"/>
      <c r="LGI476" s="495"/>
      <c r="LGJ476" s="495"/>
      <c r="LGK476" s="495"/>
      <c r="LGL476" s="495"/>
      <c r="LGM476" s="495"/>
      <c r="LGN476" s="495"/>
      <c r="LGO476" s="495"/>
      <c r="LGP476" s="495"/>
      <c r="LGQ476" s="495"/>
      <c r="LGR476" s="495"/>
      <c r="LGS476" s="495"/>
      <c r="LGT476" s="495"/>
      <c r="LGU476" s="495"/>
      <c r="LGV476" s="495"/>
      <c r="LGW476" s="495"/>
      <c r="LGX476" s="495"/>
      <c r="LGY476" s="495"/>
      <c r="LGZ476" s="495"/>
      <c r="LHA476" s="495"/>
      <c r="LHB476" s="495"/>
      <c r="LHC476" s="495"/>
      <c r="LHD476" s="495"/>
      <c r="LHE476" s="495"/>
      <c r="LHF476" s="495"/>
      <c r="LHG476" s="495"/>
      <c r="LHH476" s="495"/>
      <c r="LHI476" s="495"/>
      <c r="LHJ476" s="495"/>
      <c r="LHK476" s="495"/>
      <c r="LHL476" s="495"/>
      <c r="LHM476" s="495"/>
      <c r="LHN476" s="495"/>
      <c r="LHO476" s="495"/>
      <c r="LHP476" s="495"/>
      <c r="LHQ476" s="495"/>
      <c r="LHR476" s="495"/>
      <c r="LHS476" s="495"/>
      <c r="LHT476" s="495"/>
      <c r="LHU476" s="495"/>
      <c r="LHV476" s="495"/>
      <c r="LHW476" s="495"/>
      <c r="LHX476" s="495"/>
      <c r="LHY476" s="495"/>
      <c r="LHZ476" s="495"/>
      <c r="LIA476" s="495"/>
      <c r="LIB476" s="495"/>
      <c r="LIC476" s="495"/>
      <c r="LID476" s="495"/>
      <c r="LIE476" s="495"/>
      <c r="LIF476" s="495"/>
      <c r="LIG476" s="495"/>
      <c r="LIH476" s="495"/>
      <c r="LII476" s="495"/>
      <c r="LIJ476" s="495"/>
      <c r="LIK476" s="495"/>
      <c r="LIL476" s="495"/>
      <c r="LIM476" s="495"/>
      <c r="LIN476" s="495"/>
      <c r="LIO476" s="495"/>
      <c r="LIP476" s="495"/>
      <c r="LIQ476" s="495"/>
      <c r="LIR476" s="495"/>
      <c r="LIS476" s="495"/>
      <c r="LIT476" s="495"/>
      <c r="LIU476" s="495"/>
      <c r="LIV476" s="495"/>
      <c r="LIW476" s="495"/>
      <c r="LIX476" s="495"/>
      <c r="LIY476" s="495"/>
      <c r="LIZ476" s="495"/>
      <c r="LJA476" s="495"/>
      <c r="LJB476" s="495"/>
      <c r="LJC476" s="495"/>
      <c r="LJD476" s="495"/>
      <c r="LJE476" s="495"/>
      <c r="LJF476" s="495"/>
      <c r="LJG476" s="495"/>
      <c r="LJH476" s="495"/>
      <c r="LJI476" s="495"/>
      <c r="LJJ476" s="495"/>
      <c r="LJK476" s="495"/>
      <c r="LJL476" s="495"/>
      <c r="LJM476" s="495"/>
      <c r="LJN476" s="495"/>
      <c r="LJO476" s="495"/>
      <c r="LJP476" s="495"/>
      <c r="LJQ476" s="495"/>
      <c r="LJR476" s="495"/>
      <c r="LJS476" s="495"/>
      <c r="LJT476" s="495"/>
      <c r="LJU476" s="495"/>
      <c r="LJV476" s="495"/>
      <c r="LJW476" s="495"/>
      <c r="LJX476" s="495"/>
      <c r="LJY476" s="495"/>
      <c r="LJZ476" s="495"/>
      <c r="LKA476" s="495"/>
      <c r="LKB476" s="495"/>
      <c r="LKC476" s="495"/>
      <c r="LKD476" s="495"/>
      <c r="LKE476" s="495"/>
      <c r="LKF476" s="495"/>
      <c r="LKG476" s="495"/>
      <c r="LKH476" s="495"/>
      <c r="LKI476" s="495"/>
      <c r="LKJ476" s="495"/>
      <c r="LKK476" s="495"/>
      <c r="LKL476" s="495"/>
      <c r="LKM476" s="495"/>
      <c r="LKN476" s="495"/>
      <c r="LKO476" s="495"/>
      <c r="LKP476" s="495"/>
      <c r="LKQ476" s="495"/>
      <c r="LKR476" s="495"/>
      <c r="LKS476" s="495"/>
      <c r="LKT476" s="495"/>
      <c r="LKU476" s="495"/>
      <c r="LKV476" s="495"/>
      <c r="LKW476" s="495"/>
      <c r="LKX476" s="495"/>
      <c r="LKY476" s="495"/>
      <c r="LKZ476" s="495"/>
      <c r="LLA476" s="495"/>
      <c r="LLB476" s="495"/>
      <c r="LLC476" s="495"/>
      <c r="LLD476" s="495"/>
      <c r="LLE476" s="495"/>
      <c r="LLF476" s="495"/>
      <c r="LLG476" s="495"/>
      <c r="LLH476" s="495"/>
      <c r="LLI476" s="495"/>
      <c r="LLJ476" s="495"/>
      <c r="LLK476" s="495"/>
      <c r="LLL476" s="495"/>
      <c r="LLM476" s="495"/>
      <c r="LLN476" s="495"/>
      <c r="LLO476" s="495"/>
      <c r="LLP476" s="495"/>
      <c r="LLQ476" s="495"/>
      <c r="LLR476" s="495"/>
      <c r="LLS476" s="495"/>
      <c r="LLT476" s="495"/>
      <c r="LLU476" s="495"/>
      <c r="LLV476" s="495"/>
      <c r="LLW476" s="495"/>
      <c r="LLX476" s="495"/>
      <c r="LLY476" s="495"/>
      <c r="LLZ476" s="495"/>
      <c r="LMA476" s="495"/>
      <c r="LMB476" s="495"/>
      <c r="LMC476" s="495"/>
      <c r="LMD476" s="495"/>
      <c r="LME476" s="495"/>
      <c r="LMF476" s="495"/>
      <c r="LMG476" s="495"/>
      <c r="LMH476" s="495"/>
      <c r="LMI476" s="495"/>
      <c r="LMJ476" s="495"/>
      <c r="LMK476" s="495"/>
      <c r="LML476" s="495"/>
      <c r="LMM476" s="495"/>
      <c r="LMN476" s="495"/>
      <c r="LMO476" s="495"/>
      <c r="LMP476" s="495"/>
      <c r="LMQ476" s="495"/>
      <c r="LMR476" s="495"/>
      <c r="LMS476" s="495"/>
      <c r="LMT476" s="495"/>
      <c r="LMU476" s="495"/>
      <c r="LMV476" s="495"/>
      <c r="LMW476" s="495"/>
      <c r="LMX476" s="495"/>
      <c r="LMY476" s="495"/>
      <c r="LMZ476" s="495"/>
      <c r="LNA476" s="495"/>
      <c r="LNB476" s="495"/>
      <c r="LNC476" s="495"/>
      <c r="LND476" s="495"/>
      <c r="LNE476" s="495"/>
      <c r="LNF476" s="495"/>
      <c r="LNG476" s="495"/>
      <c r="LNH476" s="495"/>
      <c r="LNI476" s="495"/>
      <c r="LNJ476" s="495"/>
      <c r="LNK476" s="495"/>
      <c r="LNL476" s="495"/>
      <c r="LNM476" s="495"/>
      <c r="LNN476" s="495"/>
      <c r="LNO476" s="495"/>
      <c r="LNP476" s="495"/>
      <c r="LNQ476" s="495"/>
      <c r="LNR476" s="495"/>
      <c r="LNS476" s="495"/>
      <c r="LNT476" s="495"/>
      <c r="LNU476" s="495"/>
      <c r="LNV476" s="495"/>
      <c r="LNW476" s="495"/>
      <c r="LNX476" s="495"/>
      <c r="LNY476" s="495"/>
      <c r="LNZ476" s="495"/>
      <c r="LOA476" s="495"/>
      <c r="LOB476" s="495"/>
      <c r="LOC476" s="495"/>
      <c r="LOD476" s="495"/>
      <c r="LOE476" s="495"/>
      <c r="LOF476" s="495"/>
      <c r="LOG476" s="495"/>
      <c r="LOH476" s="495"/>
      <c r="LOI476" s="495"/>
      <c r="LOJ476" s="495"/>
      <c r="LOK476" s="495"/>
      <c r="LOL476" s="495"/>
      <c r="LOM476" s="495"/>
      <c r="LON476" s="495"/>
      <c r="LOO476" s="495"/>
      <c r="LOP476" s="495"/>
      <c r="LOQ476" s="495"/>
      <c r="LOR476" s="495"/>
      <c r="LOS476" s="495"/>
      <c r="LOT476" s="495"/>
      <c r="LOU476" s="495"/>
      <c r="LOV476" s="495"/>
      <c r="LOW476" s="495"/>
      <c r="LOX476" s="495"/>
      <c r="LOY476" s="495"/>
      <c r="LOZ476" s="495"/>
      <c r="LPA476" s="495"/>
      <c r="LPB476" s="495"/>
      <c r="LPC476" s="495"/>
      <c r="LPD476" s="495"/>
      <c r="LPE476" s="495"/>
      <c r="LPF476" s="495"/>
      <c r="LPG476" s="495"/>
      <c r="LPH476" s="495"/>
      <c r="LPI476" s="495"/>
      <c r="LPJ476" s="495"/>
      <c r="LPK476" s="495"/>
      <c r="LPL476" s="495"/>
      <c r="LPM476" s="495"/>
      <c r="LPN476" s="495"/>
      <c r="LPO476" s="495"/>
      <c r="LPP476" s="495"/>
      <c r="LPQ476" s="495"/>
      <c r="LPR476" s="495"/>
      <c r="LPS476" s="495"/>
      <c r="LPT476" s="495"/>
      <c r="LPU476" s="495"/>
      <c r="LPV476" s="495"/>
      <c r="LPW476" s="495"/>
      <c r="LPX476" s="495"/>
      <c r="LPY476" s="495"/>
      <c r="LPZ476" s="495"/>
      <c r="LQA476" s="495"/>
      <c r="LQB476" s="495"/>
      <c r="LQC476" s="495"/>
      <c r="LQD476" s="495"/>
      <c r="LQE476" s="495"/>
      <c r="LQF476" s="495"/>
      <c r="LQG476" s="495"/>
      <c r="LQH476" s="495"/>
      <c r="LQI476" s="495"/>
      <c r="LQJ476" s="495"/>
      <c r="LQK476" s="495"/>
      <c r="LQL476" s="495"/>
      <c r="LQM476" s="495"/>
      <c r="LQN476" s="495"/>
      <c r="LQO476" s="495"/>
      <c r="LQP476" s="495"/>
      <c r="LQQ476" s="495"/>
      <c r="LQR476" s="495"/>
      <c r="LQS476" s="495"/>
      <c r="LQT476" s="495"/>
      <c r="LQU476" s="495"/>
      <c r="LQV476" s="495"/>
      <c r="LQW476" s="495"/>
      <c r="LQX476" s="495"/>
      <c r="LQY476" s="495"/>
      <c r="LQZ476" s="495"/>
      <c r="LRA476" s="495"/>
      <c r="LRB476" s="495"/>
      <c r="LRC476" s="495"/>
      <c r="LRD476" s="495"/>
      <c r="LRE476" s="495"/>
      <c r="LRF476" s="495"/>
      <c r="LRG476" s="495"/>
      <c r="LRH476" s="495"/>
      <c r="LRI476" s="495"/>
      <c r="LRJ476" s="495"/>
      <c r="LRK476" s="495"/>
      <c r="LRL476" s="495"/>
      <c r="LRM476" s="495"/>
      <c r="LRN476" s="495"/>
      <c r="LRO476" s="495"/>
      <c r="LRP476" s="495"/>
      <c r="LRQ476" s="495"/>
      <c r="LRR476" s="495"/>
      <c r="LRS476" s="495"/>
      <c r="LRT476" s="495"/>
      <c r="LRU476" s="495"/>
      <c r="LRV476" s="495"/>
      <c r="LRW476" s="495"/>
      <c r="LRX476" s="495"/>
      <c r="LRY476" s="495"/>
      <c r="LRZ476" s="495"/>
      <c r="LSA476" s="495"/>
      <c r="LSB476" s="495"/>
      <c r="LSC476" s="495"/>
      <c r="LSD476" s="495"/>
      <c r="LSE476" s="495"/>
      <c r="LSF476" s="495"/>
      <c r="LSG476" s="495"/>
      <c r="LSH476" s="495"/>
      <c r="LSI476" s="495"/>
      <c r="LSJ476" s="495"/>
      <c r="LSK476" s="495"/>
      <c r="LSL476" s="495"/>
      <c r="LSM476" s="495"/>
      <c r="LSN476" s="495"/>
      <c r="LSO476" s="495"/>
      <c r="LSP476" s="495"/>
      <c r="LSQ476" s="495"/>
      <c r="LSR476" s="495"/>
      <c r="LSS476" s="495"/>
      <c r="LST476" s="495"/>
      <c r="LSU476" s="495"/>
      <c r="LSV476" s="495"/>
      <c r="LSW476" s="495"/>
      <c r="LSX476" s="495"/>
      <c r="LSY476" s="495"/>
      <c r="LSZ476" s="495"/>
      <c r="LTA476" s="495"/>
      <c r="LTB476" s="495"/>
      <c r="LTC476" s="495"/>
      <c r="LTD476" s="495"/>
      <c r="LTE476" s="495"/>
      <c r="LTF476" s="495"/>
      <c r="LTG476" s="495"/>
      <c r="LTH476" s="495"/>
      <c r="LTI476" s="495"/>
      <c r="LTJ476" s="495"/>
      <c r="LTK476" s="495"/>
      <c r="LTL476" s="495"/>
      <c r="LTM476" s="495"/>
      <c r="LTN476" s="495"/>
      <c r="LTO476" s="495"/>
      <c r="LTP476" s="495"/>
      <c r="LTQ476" s="495"/>
      <c r="LTR476" s="495"/>
      <c r="LTS476" s="495"/>
      <c r="LTT476" s="495"/>
      <c r="LTU476" s="495"/>
      <c r="LTV476" s="495"/>
      <c r="LTW476" s="495"/>
      <c r="LTX476" s="495"/>
      <c r="LTY476" s="495"/>
      <c r="LTZ476" s="495"/>
      <c r="LUA476" s="495"/>
      <c r="LUB476" s="495"/>
      <c r="LUC476" s="495"/>
      <c r="LUD476" s="495"/>
      <c r="LUE476" s="495"/>
      <c r="LUF476" s="495"/>
      <c r="LUG476" s="495"/>
      <c r="LUH476" s="495"/>
      <c r="LUI476" s="495"/>
      <c r="LUJ476" s="495"/>
      <c r="LUK476" s="495"/>
      <c r="LUL476" s="495"/>
      <c r="LUM476" s="495"/>
      <c r="LUN476" s="495"/>
      <c r="LUO476" s="495"/>
      <c r="LUP476" s="495"/>
      <c r="LUQ476" s="495"/>
      <c r="LUR476" s="495"/>
      <c r="LUS476" s="495"/>
      <c r="LUT476" s="495"/>
      <c r="LUU476" s="495"/>
      <c r="LUV476" s="495"/>
      <c r="LUW476" s="495"/>
      <c r="LUX476" s="495"/>
      <c r="LUY476" s="495"/>
      <c r="LUZ476" s="495"/>
      <c r="LVA476" s="495"/>
      <c r="LVB476" s="495"/>
      <c r="LVC476" s="495"/>
      <c r="LVD476" s="495"/>
      <c r="LVE476" s="495"/>
      <c r="LVF476" s="495"/>
      <c r="LVG476" s="495"/>
      <c r="LVH476" s="495"/>
      <c r="LVI476" s="495"/>
      <c r="LVJ476" s="495"/>
      <c r="LVK476" s="495"/>
      <c r="LVL476" s="495"/>
      <c r="LVM476" s="495"/>
      <c r="LVN476" s="495"/>
      <c r="LVO476" s="495"/>
      <c r="LVP476" s="495"/>
      <c r="LVQ476" s="495"/>
      <c r="LVR476" s="495"/>
      <c r="LVS476" s="495"/>
      <c r="LVT476" s="495"/>
      <c r="LVU476" s="495"/>
      <c r="LVV476" s="495"/>
      <c r="LVW476" s="495"/>
      <c r="LVX476" s="495"/>
      <c r="LVY476" s="495"/>
      <c r="LVZ476" s="495"/>
      <c r="LWA476" s="495"/>
      <c r="LWB476" s="495"/>
      <c r="LWC476" s="495"/>
      <c r="LWD476" s="495"/>
      <c r="LWE476" s="495"/>
      <c r="LWF476" s="495"/>
      <c r="LWG476" s="495"/>
      <c r="LWH476" s="495"/>
      <c r="LWI476" s="495"/>
      <c r="LWJ476" s="495"/>
      <c r="LWK476" s="495"/>
      <c r="LWL476" s="495"/>
      <c r="LWM476" s="495"/>
      <c r="LWN476" s="495"/>
      <c r="LWO476" s="495"/>
      <c r="LWP476" s="495"/>
      <c r="LWQ476" s="495"/>
      <c r="LWR476" s="495"/>
      <c r="LWS476" s="495"/>
      <c r="LWT476" s="495"/>
      <c r="LWU476" s="495"/>
      <c r="LWV476" s="495"/>
      <c r="LWW476" s="495"/>
      <c r="LWX476" s="495"/>
      <c r="LWY476" s="495"/>
      <c r="LWZ476" s="495"/>
      <c r="LXA476" s="495"/>
      <c r="LXB476" s="495"/>
      <c r="LXC476" s="495"/>
      <c r="LXD476" s="495"/>
      <c r="LXE476" s="495"/>
      <c r="LXF476" s="495"/>
      <c r="LXG476" s="495"/>
      <c r="LXH476" s="495"/>
      <c r="LXI476" s="495"/>
      <c r="LXJ476" s="495"/>
      <c r="LXK476" s="495"/>
      <c r="LXL476" s="495"/>
      <c r="LXM476" s="495"/>
      <c r="LXN476" s="495"/>
      <c r="LXO476" s="495"/>
      <c r="LXP476" s="495"/>
      <c r="LXQ476" s="495"/>
      <c r="LXR476" s="495"/>
      <c r="LXS476" s="495"/>
      <c r="LXT476" s="495"/>
      <c r="LXU476" s="495"/>
      <c r="LXV476" s="495"/>
      <c r="LXW476" s="495"/>
      <c r="LXX476" s="495"/>
      <c r="LXY476" s="495"/>
      <c r="LXZ476" s="495"/>
      <c r="LYA476" s="495"/>
      <c r="LYB476" s="495"/>
      <c r="LYC476" s="495"/>
      <c r="LYD476" s="495"/>
      <c r="LYE476" s="495"/>
      <c r="LYF476" s="495"/>
      <c r="LYG476" s="495"/>
      <c r="LYH476" s="495"/>
      <c r="LYI476" s="495"/>
      <c r="LYJ476" s="495"/>
      <c r="LYK476" s="495"/>
      <c r="LYL476" s="495"/>
      <c r="LYM476" s="495"/>
      <c r="LYN476" s="495"/>
      <c r="LYO476" s="495"/>
      <c r="LYP476" s="495"/>
      <c r="LYQ476" s="495"/>
      <c r="LYR476" s="495"/>
      <c r="LYS476" s="495"/>
      <c r="LYT476" s="495"/>
      <c r="LYU476" s="495"/>
      <c r="LYV476" s="495"/>
      <c r="LYW476" s="495"/>
      <c r="LYX476" s="495"/>
      <c r="LYY476" s="495"/>
      <c r="LYZ476" s="495"/>
      <c r="LZA476" s="495"/>
      <c r="LZB476" s="495"/>
      <c r="LZC476" s="495"/>
      <c r="LZD476" s="495"/>
      <c r="LZE476" s="495"/>
      <c r="LZF476" s="495"/>
      <c r="LZG476" s="495"/>
      <c r="LZH476" s="495"/>
      <c r="LZI476" s="495"/>
      <c r="LZJ476" s="495"/>
      <c r="LZK476" s="495"/>
      <c r="LZL476" s="495"/>
      <c r="LZM476" s="495"/>
      <c r="LZN476" s="495"/>
      <c r="LZO476" s="495"/>
      <c r="LZP476" s="495"/>
      <c r="LZQ476" s="495"/>
      <c r="LZR476" s="495"/>
      <c r="LZS476" s="495"/>
      <c r="LZT476" s="495"/>
      <c r="LZU476" s="495"/>
      <c r="LZV476" s="495"/>
      <c r="LZW476" s="495"/>
      <c r="LZX476" s="495"/>
      <c r="LZY476" s="495"/>
      <c r="LZZ476" s="495"/>
      <c r="MAA476" s="495"/>
      <c r="MAB476" s="495"/>
      <c r="MAC476" s="495"/>
      <c r="MAD476" s="495"/>
      <c r="MAE476" s="495"/>
      <c r="MAF476" s="495"/>
      <c r="MAG476" s="495"/>
      <c r="MAH476" s="495"/>
      <c r="MAI476" s="495"/>
      <c r="MAJ476" s="495"/>
      <c r="MAK476" s="495"/>
      <c r="MAL476" s="495"/>
      <c r="MAM476" s="495"/>
      <c r="MAN476" s="495"/>
      <c r="MAO476" s="495"/>
      <c r="MAP476" s="495"/>
      <c r="MAQ476" s="495"/>
      <c r="MAR476" s="495"/>
      <c r="MAS476" s="495"/>
      <c r="MAT476" s="495"/>
      <c r="MAU476" s="495"/>
      <c r="MAV476" s="495"/>
      <c r="MAW476" s="495"/>
      <c r="MAX476" s="495"/>
      <c r="MAY476" s="495"/>
      <c r="MAZ476" s="495"/>
      <c r="MBA476" s="495"/>
      <c r="MBB476" s="495"/>
      <c r="MBC476" s="495"/>
      <c r="MBD476" s="495"/>
      <c r="MBE476" s="495"/>
      <c r="MBF476" s="495"/>
      <c r="MBG476" s="495"/>
      <c r="MBH476" s="495"/>
      <c r="MBI476" s="495"/>
      <c r="MBJ476" s="495"/>
      <c r="MBK476" s="495"/>
      <c r="MBL476" s="495"/>
      <c r="MBM476" s="495"/>
      <c r="MBN476" s="495"/>
      <c r="MBO476" s="495"/>
      <c r="MBP476" s="495"/>
      <c r="MBQ476" s="495"/>
      <c r="MBR476" s="495"/>
      <c r="MBS476" s="495"/>
      <c r="MBT476" s="495"/>
      <c r="MBU476" s="495"/>
      <c r="MBV476" s="495"/>
      <c r="MBW476" s="495"/>
      <c r="MBX476" s="495"/>
      <c r="MBY476" s="495"/>
      <c r="MBZ476" s="495"/>
      <c r="MCA476" s="495"/>
      <c r="MCB476" s="495"/>
      <c r="MCC476" s="495"/>
      <c r="MCD476" s="495"/>
      <c r="MCE476" s="495"/>
      <c r="MCF476" s="495"/>
      <c r="MCG476" s="495"/>
      <c r="MCH476" s="495"/>
      <c r="MCI476" s="495"/>
      <c r="MCJ476" s="495"/>
      <c r="MCK476" s="495"/>
      <c r="MCL476" s="495"/>
      <c r="MCM476" s="495"/>
      <c r="MCN476" s="495"/>
      <c r="MCO476" s="495"/>
      <c r="MCP476" s="495"/>
      <c r="MCQ476" s="495"/>
      <c r="MCR476" s="495"/>
      <c r="MCS476" s="495"/>
      <c r="MCT476" s="495"/>
      <c r="MCU476" s="495"/>
      <c r="MCV476" s="495"/>
      <c r="MCW476" s="495"/>
      <c r="MCX476" s="495"/>
      <c r="MCY476" s="495"/>
      <c r="MCZ476" s="495"/>
      <c r="MDA476" s="495"/>
      <c r="MDB476" s="495"/>
      <c r="MDC476" s="495"/>
      <c r="MDD476" s="495"/>
      <c r="MDE476" s="495"/>
      <c r="MDF476" s="495"/>
      <c r="MDG476" s="495"/>
      <c r="MDH476" s="495"/>
      <c r="MDI476" s="495"/>
      <c r="MDJ476" s="495"/>
      <c r="MDK476" s="495"/>
      <c r="MDL476" s="495"/>
      <c r="MDM476" s="495"/>
      <c r="MDN476" s="495"/>
      <c r="MDO476" s="495"/>
      <c r="MDP476" s="495"/>
      <c r="MDQ476" s="495"/>
      <c r="MDR476" s="495"/>
      <c r="MDS476" s="495"/>
      <c r="MDT476" s="495"/>
      <c r="MDU476" s="495"/>
      <c r="MDV476" s="495"/>
      <c r="MDW476" s="495"/>
      <c r="MDX476" s="495"/>
      <c r="MDY476" s="495"/>
      <c r="MDZ476" s="495"/>
      <c r="MEA476" s="495"/>
      <c r="MEB476" s="495"/>
      <c r="MEC476" s="495"/>
      <c r="MED476" s="495"/>
      <c r="MEE476" s="495"/>
      <c r="MEF476" s="495"/>
      <c r="MEG476" s="495"/>
      <c r="MEH476" s="495"/>
      <c r="MEI476" s="495"/>
      <c r="MEJ476" s="495"/>
      <c r="MEK476" s="495"/>
      <c r="MEL476" s="495"/>
      <c r="MEM476" s="495"/>
      <c r="MEN476" s="495"/>
      <c r="MEO476" s="495"/>
      <c r="MEP476" s="495"/>
      <c r="MEQ476" s="495"/>
      <c r="MER476" s="495"/>
      <c r="MES476" s="495"/>
      <c r="MET476" s="495"/>
      <c r="MEU476" s="495"/>
      <c r="MEV476" s="495"/>
      <c r="MEW476" s="495"/>
      <c r="MEX476" s="495"/>
      <c r="MEY476" s="495"/>
      <c r="MEZ476" s="495"/>
      <c r="MFA476" s="495"/>
      <c r="MFB476" s="495"/>
      <c r="MFC476" s="495"/>
      <c r="MFD476" s="495"/>
      <c r="MFE476" s="495"/>
      <c r="MFF476" s="495"/>
      <c r="MFG476" s="495"/>
      <c r="MFH476" s="495"/>
      <c r="MFI476" s="495"/>
      <c r="MFJ476" s="495"/>
      <c r="MFK476" s="495"/>
      <c r="MFL476" s="495"/>
      <c r="MFM476" s="495"/>
      <c r="MFN476" s="495"/>
      <c r="MFO476" s="495"/>
      <c r="MFP476" s="495"/>
      <c r="MFQ476" s="495"/>
      <c r="MFR476" s="495"/>
      <c r="MFS476" s="495"/>
      <c r="MFT476" s="495"/>
      <c r="MFU476" s="495"/>
      <c r="MFV476" s="495"/>
      <c r="MFW476" s="495"/>
      <c r="MFX476" s="495"/>
      <c r="MFY476" s="495"/>
      <c r="MFZ476" s="495"/>
      <c r="MGA476" s="495"/>
      <c r="MGB476" s="495"/>
      <c r="MGC476" s="495"/>
      <c r="MGD476" s="495"/>
      <c r="MGE476" s="495"/>
      <c r="MGF476" s="495"/>
      <c r="MGG476" s="495"/>
      <c r="MGH476" s="495"/>
      <c r="MGI476" s="495"/>
      <c r="MGJ476" s="495"/>
      <c r="MGK476" s="495"/>
      <c r="MGL476" s="495"/>
      <c r="MGM476" s="495"/>
      <c r="MGN476" s="495"/>
      <c r="MGO476" s="495"/>
      <c r="MGP476" s="495"/>
      <c r="MGQ476" s="495"/>
      <c r="MGR476" s="495"/>
      <c r="MGS476" s="495"/>
      <c r="MGT476" s="495"/>
      <c r="MGU476" s="495"/>
      <c r="MGV476" s="495"/>
      <c r="MGW476" s="495"/>
      <c r="MGX476" s="495"/>
      <c r="MGY476" s="495"/>
      <c r="MGZ476" s="495"/>
      <c r="MHA476" s="495"/>
      <c r="MHB476" s="495"/>
      <c r="MHC476" s="495"/>
      <c r="MHD476" s="495"/>
      <c r="MHE476" s="495"/>
      <c r="MHF476" s="495"/>
      <c r="MHG476" s="495"/>
      <c r="MHH476" s="495"/>
      <c r="MHI476" s="495"/>
      <c r="MHJ476" s="495"/>
      <c r="MHK476" s="495"/>
      <c r="MHL476" s="495"/>
      <c r="MHM476" s="495"/>
      <c r="MHN476" s="495"/>
      <c r="MHO476" s="495"/>
      <c r="MHP476" s="495"/>
      <c r="MHQ476" s="495"/>
      <c r="MHR476" s="495"/>
      <c r="MHS476" s="495"/>
      <c r="MHT476" s="495"/>
      <c r="MHU476" s="495"/>
      <c r="MHV476" s="495"/>
      <c r="MHW476" s="495"/>
      <c r="MHX476" s="495"/>
      <c r="MHY476" s="495"/>
      <c r="MHZ476" s="495"/>
      <c r="MIA476" s="495"/>
      <c r="MIB476" s="495"/>
      <c r="MIC476" s="495"/>
      <c r="MID476" s="495"/>
      <c r="MIE476" s="495"/>
      <c r="MIF476" s="495"/>
      <c r="MIG476" s="495"/>
      <c r="MIH476" s="495"/>
      <c r="MII476" s="495"/>
      <c r="MIJ476" s="495"/>
      <c r="MIK476" s="495"/>
      <c r="MIL476" s="495"/>
      <c r="MIM476" s="495"/>
      <c r="MIN476" s="495"/>
      <c r="MIO476" s="495"/>
      <c r="MIP476" s="495"/>
      <c r="MIQ476" s="495"/>
      <c r="MIR476" s="495"/>
      <c r="MIS476" s="495"/>
      <c r="MIT476" s="495"/>
      <c r="MIU476" s="495"/>
      <c r="MIV476" s="495"/>
      <c r="MIW476" s="495"/>
      <c r="MIX476" s="495"/>
      <c r="MIY476" s="495"/>
      <c r="MIZ476" s="495"/>
      <c r="MJA476" s="495"/>
      <c r="MJB476" s="495"/>
      <c r="MJC476" s="495"/>
      <c r="MJD476" s="495"/>
      <c r="MJE476" s="495"/>
      <c r="MJF476" s="495"/>
      <c r="MJG476" s="495"/>
      <c r="MJH476" s="495"/>
      <c r="MJI476" s="495"/>
      <c r="MJJ476" s="495"/>
      <c r="MJK476" s="495"/>
      <c r="MJL476" s="495"/>
      <c r="MJM476" s="495"/>
      <c r="MJN476" s="495"/>
      <c r="MJO476" s="495"/>
      <c r="MJP476" s="495"/>
      <c r="MJQ476" s="495"/>
      <c r="MJR476" s="495"/>
      <c r="MJS476" s="495"/>
      <c r="MJT476" s="495"/>
      <c r="MJU476" s="495"/>
      <c r="MJV476" s="495"/>
      <c r="MJW476" s="495"/>
      <c r="MJX476" s="495"/>
      <c r="MJY476" s="495"/>
      <c r="MJZ476" s="495"/>
      <c r="MKA476" s="495"/>
      <c r="MKB476" s="495"/>
      <c r="MKC476" s="495"/>
      <c r="MKD476" s="495"/>
      <c r="MKE476" s="495"/>
      <c r="MKF476" s="495"/>
      <c r="MKG476" s="495"/>
      <c r="MKH476" s="495"/>
      <c r="MKI476" s="495"/>
      <c r="MKJ476" s="495"/>
      <c r="MKK476" s="495"/>
      <c r="MKL476" s="495"/>
      <c r="MKM476" s="495"/>
      <c r="MKN476" s="495"/>
      <c r="MKO476" s="495"/>
      <c r="MKP476" s="495"/>
      <c r="MKQ476" s="495"/>
      <c r="MKR476" s="495"/>
      <c r="MKS476" s="495"/>
      <c r="MKT476" s="495"/>
      <c r="MKU476" s="495"/>
      <c r="MKV476" s="495"/>
      <c r="MKW476" s="495"/>
      <c r="MKX476" s="495"/>
      <c r="MKY476" s="495"/>
      <c r="MKZ476" s="495"/>
      <c r="MLA476" s="495"/>
      <c r="MLB476" s="495"/>
      <c r="MLC476" s="495"/>
      <c r="MLD476" s="495"/>
      <c r="MLE476" s="495"/>
      <c r="MLF476" s="495"/>
      <c r="MLG476" s="495"/>
      <c r="MLH476" s="495"/>
      <c r="MLI476" s="495"/>
      <c r="MLJ476" s="495"/>
      <c r="MLK476" s="495"/>
      <c r="MLL476" s="495"/>
      <c r="MLM476" s="495"/>
      <c r="MLN476" s="495"/>
      <c r="MLO476" s="495"/>
      <c r="MLP476" s="495"/>
      <c r="MLQ476" s="495"/>
      <c r="MLR476" s="495"/>
      <c r="MLS476" s="495"/>
      <c r="MLT476" s="495"/>
      <c r="MLU476" s="495"/>
      <c r="MLV476" s="495"/>
      <c r="MLW476" s="495"/>
      <c r="MLX476" s="495"/>
      <c r="MLY476" s="495"/>
      <c r="MLZ476" s="495"/>
      <c r="MMA476" s="495"/>
      <c r="MMB476" s="495"/>
      <c r="MMC476" s="495"/>
      <c r="MMD476" s="495"/>
      <c r="MME476" s="495"/>
      <c r="MMF476" s="495"/>
      <c r="MMG476" s="495"/>
      <c r="MMH476" s="495"/>
      <c r="MMI476" s="495"/>
      <c r="MMJ476" s="495"/>
      <c r="MMK476" s="495"/>
      <c r="MML476" s="495"/>
      <c r="MMM476" s="495"/>
      <c r="MMN476" s="495"/>
      <c r="MMO476" s="495"/>
      <c r="MMP476" s="495"/>
      <c r="MMQ476" s="495"/>
      <c r="MMR476" s="495"/>
      <c r="MMS476" s="495"/>
      <c r="MMT476" s="495"/>
      <c r="MMU476" s="495"/>
      <c r="MMV476" s="495"/>
      <c r="MMW476" s="495"/>
      <c r="MMX476" s="495"/>
      <c r="MMY476" s="495"/>
      <c r="MMZ476" s="495"/>
      <c r="MNA476" s="495"/>
      <c r="MNB476" s="495"/>
      <c r="MNC476" s="495"/>
      <c r="MND476" s="495"/>
      <c r="MNE476" s="495"/>
      <c r="MNF476" s="495"/>
      <c r="MNG476" s="495"/>
      <c r="MNH476" s="495"/>
      <c r="MNI476" s="495"/>
      <c r="MNJ476" s="495"/>
      <c r="MNK476" s="495"/>
      <c r="MNL476" s="495"/>
      <c r="MNM476" s="495"/>
      <c r="MNN476" s="495"/>
      <c r="MNO476" s="495"/>
      <c r="MNP476" s="495"/>
      <c r="MNQ476" s="495"/>
      <c r="MNR476" s="495"/>
      <c r="MNS476" s="495"/>
      <c r="MNT476" s="495"/>
      <c r="MNU476" s="495"/>
      <c r="MNV476" s="495"/>
      <c r="MNW476" s="495"/>
      <c r="MNX476" s="495"/>
      <c r="MNY476" s="495"/>
      <c r="MNZ476" s="495"/>
      <c r="MOA476" s="495"/>
      <c r="MOB476" s="495"/>
      <c r="MOC476" s="495"/>
      <c r="MOD476" s="495"/>
      <c r="MOE476" s="495"/>
      <c r="MOF476" s="495"/>
      <c r="MOG476" s="495"/>
      <c r="MOH476" s="495"/>
      <c r="MOI476" s="495"/>
      <c r="MOJ476" s="495"/>
      <c r="MOK476" s="495"/>
      <c r="MOL476" s="495"/>
      <c r="MOM476" s="495"/>
      <c r="MON476" s="495"/>
      <c r="MOO476" s="495"/>
      <c r="MOP476" s="495"/>
      <c r="MOQ476" s="495"/>
      <c r="MOR476" s="495"/>
      <c r="MOS476" s="495"/>
      <c r="MOT476" s="495"/>
      <c r="MOU476" s="495"/>
      <c r="MOV476" s="495"/>
      <c r="MOW476" s="495"/>
      <c r="MOX476" s="495"/>
      <c r="MOY476" s="495"/>
      <c r="MOZ476" s="495"/>
      <c r="MPA476" s="495"/>
      <c r="MPB476" s="495"/>
      <c r="MPC476" s="495"/>
      <c r="MPD476" s="495"/>
      <c r="MPE476" s="495"/>
      <c r="MPF476" s="495"/>
      <c r="MPG476" s="495"/>
      <c r="MPH476" s="495"/>
      <c r="MPI476" s="495"/>
      <c r="MPJ476" s="495"/>
      <c r="MPK476" s="495"/>
      <c r="MPL476" s="495"/>
      <c r="MPM476" s="495"/>
      <c r="MPN476" s="495"/>
      <c r="MPO476" s="495"/>
      <c r="MPP476" s="495"/>
      <c r="MPQ476" s="495"/>
      <c r="MPR476" s="495"/>
      <c r="MPS476" s="495"/>
      <c r="MPT476" s="495"/>
      <c r="MPU476" s="495"/>
      <c r="MPV476" s="495"/>
      <c r="MPW476" s="495"/>
      <c r="MPX476" s="495"/>
      <c r="MPY476" s="495"/>
      <c r="MPZ476" s="495"/>
      <c r="MQA476" s="495"/>
      <c r="MQB476" s="495"/>
      <c r="MQC476" s="495"/>
      <c r="MQD476" s="495"/>
      <c r="MQE476" s="495"/>
      <c r="MQF476" s="495"/>
      <c r="MQG476" s="495"/>
      <c r="MQH476" s="495"/>
      <c r="MQI476" s="495"/>
      <c r="MQJ476" s="495"/>
      <c r="MQK476" s="495"/>
      <c r="MQL476" s="495"/>
      <c r="MQM476" s="495"/>
      <c r="MQN476" s="495"/>
      <c r="MQO476" s="495"/>
      <c r="MQP476" s="495"/>
      <c r="MQQ476" s="495"/>
      <c r="MQR476" s="495"/>
      <c r="MQS476" s="495"/>
      <c r="MQT476" s="495"/>
      <c r="MQU476" s="495"/>
      <c r="MQV476" s="495"/>
      <c r="MQW476" s="495"/>
      <c r="MQX476" s="495"/>
      <c r="MQY476" s="495"/>
      <c r="MQZ476" s="495"/>
      <c r="MRA476" s="495"/>
      <c r="MRB476" s="495"/>
      <c r="MRC476" s="495"/>
      <c r="MRD476" s="495"/>
      <c r="MRE476" s="495"/>
      <c r="MRF476" s="495"/>
      <c r="MRG476" s="495"/>
      <c r="MRH476" s="495"/>
      <c r="MRI476" s="495"/>
      <c r="MRJ476" s="495"/>
      <c r="MRK476" s="495"/>
      <c r="MRL476" s="495"/>
      <c r="MRM476" s="495"/>
      <c r="MRN476" s="495"/>
      <c r="MRO476" s="495"/>
      <c r="MRP476" s="495"/>
      <c r="MRQ476" s="495"/>
      <c r="MRR476" s="495"/>
      <c r="MRS476" s="495"/>
      <c r="MRT476" s="495"/>
      <c r="MRU476" s="495"/>
      <c r="MRV476" s="495"/>
      <c r="MRW476" s="495"/>
      <c r="MRX476" s="495"/>
      <c r="MRY476" s="495"/>
      <c r="MRZ476" s="495"/>
      <c r="MSA476" s="495"/>
      <c r="MSB476" s="495"/>
      <c r="MSC476" s="495"/>
      <c r="MSD476" s="495"/>
      <c r="MSE476" s="495"/>
      <c r="MSF476" s="495"/>
      <c r="MSG476" s="495"/>
      <c r="MSH476" s="495"/>
      <c r="MSI476" s="495"/>
      <c r="MSJ476" s="495"/>
      <c r="MSK476" s="495"/>
      <c r="MSL476" s="495"/>
      <c r="MSM476" s="495"/>
      <c r="MSN476" s="495"/>
      <c r="MSO476" s="495"/>
      <c r="MSP476" s="495"/>
      <c r="MSQ476" s="495"/>
      <c r="MSR476" s="495"/>
      <c r="MSS476" s="495"/>
      <c r="MST476" s="495"/>
      <c r="MSU476" s="495"/>
      <c r="MSV476" s="495"/>
      <c r="MSW476" s="495"/>
      <c r="MSX476" s="495"/>
      <c r="MSY476" s="495"/>
      <c r="MSZ476" s="495"/>
      <c r="MTA476" s="495"/>
      <c r="MTB476" s="495"/>
      <c r="MTC476" s="495"/>
      <c r="MTD476" s="495"/>
      <c r="MTE476" s="495"/>
      <c r="MTF476" s="495"/>
      <c r="MTG476" s="495"/>
      <c r="MTH476" s="495"/>
      <c r="MTI476" s="495"/>
      <c r="MTJ476" s="495"/>
      <c r="MTK476" s="495"/>
      <c r="MTL476" s="495"/>
      <c r="MTM476" s="495"/>
      <c r="MTN476" s="495"/>
      <c r="MTO476" s="495"/>
      <c r="MTP476" s="495"/>
      <c r="MTQ476" s="495"/>
      <c r="MTR476" s="495"/>
      <c r="MTS476" s="495"/>
      <c r="MTT476" s="495"/>
      <c r="MTU476" s="495"/>
      <c r="MTV476" s="495"/>
      <c r="MTW476" s="495"/>
      <c r="MTX476" s="495"/>
      <c r="MTY476" s="495"/>
      <c r="MTZ476" s="495"/>
      <c r="MUA476" s="495"/>
      <c r="MUB476" s="495"/>
      <c r="MUC476" s="495"/>
      <c r="MUD476" s="495"/>
      <c r="MUE476" s="495"/>
      <c r="MUF476" s="495"/>
      <c r="MUG476" s="495"/>
      <c r="MUH476" s="495"/>
      <c r="MUI476" s="495"/>
      <c r="MUJ476" s="495"/>
      <c r="MUK476" s="495"/>
      <c r="MUL476" s="495"/>
      <c r="MUM476" s="495"/>
      <c r="MUN476" s="495"/>
      <c r="MUO476" s="495"/>
      <c r="MUP476" s="495"/>
      <c r="MUQ476" s="495"/>
      <c r="MUR476" s="495"/>
      <c r="MUS476" s="495"/>
      <c r="MUT476" s="495"/>
      <c r="MUU476" s="495"/>
      <c r="MUV476" s="495"/>
      <c r="MUW476" s="495"/>
      <c r="MUX476" s="495"/>
      <c r="MUY476" s="495"/>
      <c r="MUZ476" s="495"/>
      <c r="MVA476" s="495"/>
      <c r="MVB476" s="495"/>
      <c r="MVC476" s="495"/>
      <c r="MVD476" s="495"/>
      <c r="MVE476" s="495"/>
      <c r="MVF476" s="495"/>
      <c r="MVG476" s="495"/>
      <c r="MVH476" s="495"/>
      <c r="MVI476" s="495"/>
      <c r="MVJ476" s="495"/>
      <c r="MVK476" s="495"/>
      <c r="MVL476" s="495"/>
      <c r="MVM476" s="495"/>
      <c r="MVN476" s="495"/>
      <c r="MVO476" s="495"/>
      <c r="MVP476" s="495"/>
      <c r="MVQ476" s="495"/>
      <c r="MVR476" s="495"/>
      <c r="MVS476" s="495"/>
      <c r="MVT476" s="495"/>
      <c r="MVU476" s="495"/>
      <c r="MVV476" s="495"/>
      <c r="MVW476" s="495"/>
      <c r="MVX476" s="495"/>
      <c r="MVY476" s="495"/>
      <c r="MVZ476" s="495"/>
      <c r="MWA476" s="495"/>
      <c r="MWB476" s="495"/>
      <c r="MWC476" s="495"/>
      <c r="MWD476" s="495"/>
      <c r="MWE476" s="495"/>
      <c r="MWF476" s="495"/>
      <c r="MWG476" s="495"/>
      <c r="MWH476" s="495"/>
      <c r="MWI476" s="495"/>
      <c r="MWJ476" s="495"/>
      <c r="MWK476" s="495"/>
      <c r="MWL476" s="495"/>
      <c r="MWM476" s="495"/>
      <c r="MWN476" s="495"/>
      <c r="MWO476" s="495"/>
      <c r="MWP476" s="495"/>
      <c r="MWQ476" s="495"/>
      <c r="MWR476" s="495"/>
      <c r="MWS476" s="495"/>
      <c r="MWT476" s="495"/>
      <c r="MWU476" s="495"/>
      <c r="MWV476" s="495"/>
      <c r="MWW476" s="495"/>
      <c r="MWX476" s="495"/>
      <c r="MWY476" s="495"/>
      <c r="MWZ476" s="495"/>
      <c r="MXA476" s="495"/>
      <c r="MXB476" s="495"/>
      <c r="MXC476" s="495"/>
      <c r="MXD476" s="495"/>
      <c r="MXE476" s="495"/>
      <c r="MXF476" s="495"/>
      <c r="MXG476" s="495"/>
      <c r="MXH476" s="495"/>
      <c r="MXI476" s="495"/>
      <c r="MXJ476" s="495"/>
      <c r="MXK476" s="495"/>
      <c r="MXL476" s="495"/>
      <c r="MXM476" s="495"/>
      <c r="MXN476" s="495"/>
      <c r="MXO476" s="495"/>
      <c r="MXP476" s="495"/>
      <c r="MXQ476" s="495"/>
      <c r="MXR476" s="495"/>
      <c r="MXS476" s="495"/>
      <c r="MXT476" s="495"/>
      <c r="MXU476" s="495"/>
      <c r="MXV476" s="495"/>
      <c r="MXW476" s="495"/>
      <c r="MXX476" s="495"/>
      <c r="MXY476" s="495"/>
      <c r="MXZ476" s="495"/>
      <c r="MYA476" s="495"/>
      <c r="MYB476" s="495"/>
      <c r="MYC476" s="495"/>
      <c r="MYD476" s="495"/>
      <c r="MYE476" s="495"/>
      <c r="MYF476" s="495"/>
      <c r="MYG476" s="495"/>
      <c r="MYH476" s="495"/>
      <c r="MYI476" s="495"/>
      <c r="MYJ476" s="495"/>
      <c r="MYK476" s="495"/>
      <c r="MYL476" s="495"/>
      <c r="MYM476" s="495"/>
      <c r="MYN476" s="495"/>
      <c r="MYO476" s="495"/>
      <c r="MYP476" s="495"/>
      <c r="MYQ476" s="495"/>
      <c r="MYR476" s="495"/>
      <c r="MYS476" s="495"/>
      <c r="MYT476" s="495"/>
      <c r="MYU476" s="495"/>
      <c r="MYV476" s="495"/>
      <c r="MYW476" s="495"/>
      <c r="MYX476" s="495"/>
      <c r="MYY476" s="495"/>
      <c r="MYZ476" s="495"/>
      <c r="MZA476" s="495"/>
      <c r="MZB476" s="495"/>
      <c r="MZC476" s="495"/>
      <c r="MZD476" s="495"/>
      <c r="MZE476" s="495"/>
      <c r="MZF476" s="495"/>
      <c r="MZG476" s="495"/>
      <c r="MZH476" s="495"/>
      <c r="MZI476" s="495"/>
      <c r="MZJ476" s="495"/>
      <c r="MZK476" s="495"/>
      <c r="MZL476" s="495"/>
      <c r="MZM476" s="495"/>
      <c r="MZN476" s="495"/>
      <c r="MZO476" s="495"/>
      <c r="MZP476" s="495"/>
      <c r="MZQ476" s="495"/>
      <c r="MZR476" s="495"/>
      <c r="MZS476" s="495"/>
      <c r="MZT476" s="495"/>
      <c r="MZU476" s="495"/>
      <c r="MZV476" s="495"/>
      <c r="MZW476" s="495"/>
      <c r="MZX476" s="495"/>
      <c r="MZY476" s="495"/>
      <c r="MZZ476" s="495"/>
      <c r="NAA476" s="495"/>
      <c r="NAB476" s="495"/>
      <c r="NAC476" s="495"/>
      <c r="NAD476" s="495"/>
      <c r="NAE476" s="495"/>
      <c r="NAF476" s="495"/>
      <c r="NAG476" s="495"/>
      <c r="NAH476" s="495"/>
      <c r="NAI476" s="495"/>
      <c r="NAJ476" s="495"/>
      <c r="NAK476" s="495"/>
      <c r="NAL476" s="495"/>
      <c r="NAM476" s="495"/>
      <c r="NAN476" s="495"/>
      <c r="NAO476" s="495"/>
      <c r="NAP476" s="495"/>
      <c r="NAQ476" s="495"/>
      <c r="NAR476" s="495"/>
      <c r="NAS476" s="495"/>
      <c r="NAT476" s="495"/>
      <c r="NAU476" s="495"/>
      <c r="NAV476" s="495"/>
      <c r="NAW476" s="495"/>
      <c r="NAX476" s="495"/>
      <c r="NAY476" s="495"/>
      <c r="NAZ476" s="495"/>
      <c r="NBA476" s="495"/>
      <c r="NBB476" s="495"/>
      <c r="NBC476" s="495"/>
      <c r="NBD476" s="495"/>
      <c r="NBE476" s="495"/>
      <c r="NBF476" s="495"/>
      <c r="NBG476" s="495"/>
      <c r="NBH476" s="495"/>
      <c r="NBI476" s="495"/>
      <c r="NBJ476" s="495"/>
      <c r="NBK476" s="495"/>
      <c r="NBL476" s="495"/>
      <c r="NBM476" s="495"/>
      <c r="NBN476" s="495"/>
      <c r="NBO476" s="495"/>
      <c r="NBP476" s="495"/>
      <c r="NBQ476" s="495"/>
      <c r="NBR476" s="495"/>
      <c r="NBS476" s="495"/>
      <c r="NBT476" s="495"/>
      <c r="NBU476" s="495"/>
      <c r="NBV476" s="495"/>
      <c r="NBW476" s="495"/>
      <c r="NBX476" s="495"/>
      <c r="NBY476" s="495"/>
      <c r="NBZ476" s="495"/>
      <c r="NCA476" s="495"/>
      <c r="NCB476" s="495"/>
      <c r="NCC476" s="495"/>
      <c r="NCD476" s="495"/>
      <c r="NCE476" s="495"/>
      <c r="NCF476" s="495"/>
      <c r="NCG476" s="495"/>
      <c r="NCH476" s="495"/>
      <c r="NCI476" s="495"/>
      <c r="NCJ476" s="495"/>
      <c r="NCK476" s="495"/>
      <c r="NCL476" s="495"/>
      <c r="NCM476" s="495"/>
      <c r="NCN476" s="495"/>
      <c r="NCO476" s="495"/>
      <c r="NCP476" s="495"/>
      <c r="NCQ476" s="495"/>
      <c r="NCR476" s="495"/>
      <c r="NCS476" s="495"/>
      <c r="NCT476" s="495"/>
      <c r="NCU476" s="495"/>
      <c r="NCV476" s="495"/>
      <c r="NCW476" s="495"/>
      <c r="NCX476" s="495"/>
      <c r="NCY476" s="495"/>
      <c r="NCZ476" s="495"/>
      <c r="NDA476" s="495"/>
      <c r="NDB476" s="495"/>
      <c r="NDC476" s="495"/>
      <c r="NDD476" s="495"/>
      <c r="NDE476" s="495"/>
      <c r="NDF476" s="495"/>
      <c r="NDG476" s="495"/>
      <c r="NDH476" s="495"/>
      <c r="NDI476" s="495"/>
      <c r="NDJ476" s="495"/>
      <c r="NDK476" s="495"/>
      <c r="NDL476" s="495"/>
      <c r="NDM476" s="495"/>
      <c r="NDN476" s="495"/>
      <c r="NDO476" s="495"/>
      <c r="NDP476" s="495"/>
      <c r="NDQ476" s="495"/>
      <c r="NDR476" s="495"/>
      <c r="NDS476" s="495"/>
      <c r="NDT476" s="495"/>
      <c r="NDU476" s="495"/>
      <c r="NDV476" s="495"/>
      <c r="NDW476" s="495"/>
      <c r="NDX476" s="495"/>
      <c r="NDY476" s="495"/>
      <c r="NDZ476" s="495"/>
      <c r="NEA476" s="495"/>
      <c r="NEB476" s="495"/>
      <c r="NEC476" s="495"/>
      <c r="NED476" s="495"/>
      <c r="NEE476" s="495"/>
      <c r="NEF476" s="495"/>
      <c r="NEG476" s="495"/>
      <c r="NEH476" s="495"/>
      <c r="NEI476" s="495"/>
      <c r="NEJ476" s="495"/>
      <c r="NEK476" s="495"/>
      <c r="NEL476" s="495"/>
      <c r="NEM476" s="495"/>
      <c r="NEN476" s="495"/>
      <c r="NEO476" s="495"/>
      <c r="NEP476" s="495"/>
      <c r="NEQ476" s="495"/>
      <c r="NER476" s="495"/>
      <c r="NES476" s="495"/>
      <c r="NET476" s="495"/>
      <c r="NEU476" s="495"/>
      <c r="NEV476" s="495"/>
      <c r="NEW476" s="495"/>
      <c r="NEX476" s="495"/>
      <c r="NEY476" s="495"/>
      <c r="NEZ476" s="495"/>
      <c r="NFA476" s="495"/>
      <c r="NFB476" s="495"/>
      <c r="NFC476" s="495"/>
      <c r="NFD476" s="495"/>
      <c r="NFE476" s="495"/>
      <c r="NFF476" s="495"/>
      <c r="NFG476" s="495"/>
      <c r="NFH476" s="495"/>
      <c r="NFI476" s="495"/>
      <c r="NFJ476" s="495"/>
      <c r="NFK476" s="495"/>
      <c r="NFL476" s="495"/>
      <c r="NFM476" s="495"/>
      <c r="NFN476" s="495"/>
      <c r="NFO476" s="495"/>
      <c r="NFP476" s="495"/>
      <c r="NFQ476" s="495"/>
      <c r="NFR476" s="495"/>
      <c r="NFS476" s="495"/>
      <c r="NFT476" s="495"/>
      <c r="NFU476" s="495"/>
      <c r="NFV476" s="495"/>
      <c r="NFW476" s="495"/>
      <c r="NFX476" s="495"/>
      <c r="NFY476" s="495"/>
      <c r="NFZ476" s="495"/>
      <c r="NGA476" s="495"/>
      <c r="NGB476" s="495"/>
      <c r="NGC476" s="495"/>
      <c r="NGD476" s="495"/>
      <c r="NGE476" s="495"/>
      <c r="NGF476" s="495"/>
      <c r="NGG476" s="495"/>
      <c r="NGH476" s="495"/>
      <c r="NGI476" s="495"/>
      <c r="NGJ476" s="495"/>
      <c r="NGK476" s="495"/>
      <c r="NGL476" s="495"/>
      <c r="NGM476" s="495"/>
      <c r="NGN476" s="495"/>
      <c r="NGO476" s="495"/>
      <c r="NGP476" s="495"/>
      <c r="NGQ476" s="495"/>
      <c r="NGR476" s="495"/>
      <c r="NGS476" s="495"/>
      <c r="NGT476" s="495"/>
      <c r="NGU476" s="495"/>
      <c r="NGV476" s="495"/>
      <c r="NGW476" s="495"/>
      <c r="NGX476" s="495"/>
      <c r="NGY476" s="495"/>
      <c r="NGZ476" s="495"/>
      <c r="NHA476" s="495"/>
      <c r="NHB476" s="495"/>
      <c r="NHC476" s="495"/>
      <c r="NHD476" s="495"/>
      <c r="NHE476" s="495"/>
      <c r="NHF476" s="495"/>
      <c r="NHG476" s="495"/>
      <c r="NHH476" s="495"/>
      <c r="NHI476" s="495"/>
      <c r="NHJ476" s="495"/>
      <c r="NHK476" s="495"/>
      <c r="NHL476" s="495"/>
      <c r="NHM476" s="495"/>
      <c r="NHN476" s="495"/>
      <c r="NHO476" s="495"/>
      <c r="NHP476" s="495"/>
      <c r="NHQ476" s="495"/>
      <c r="NHR476" s="495"/>
      <c r="NHS476" s="495"/>
      <c r="NHT476" s="495"/>
      <c r="NHU476" s="495"/>
      <c r="NHV476" s="495"/>
      <c r="NHW476" s="495"/>
      <c r="NHX476" s="495"/>
      <c r="NHY476" s="495"/>
      <c r="NHZ476" s="495"/>
      <c r="NIA476" s="495"/>
      <c r="NIB476" s="495"/>
      <c r="NIC476" s="495"/>
      <c r="NID476" s="495"/>
      <c r="NIE476" s="495"/>
      <c r="NIF476" s="495"/>
      <c r="NIG476" s="495"/>
      <c r="NIH476" s="495"/>
      <c r="NII476" s="495"/>
      <c r="NIJ476" s="495"/>
      <c r="NIK476" s="495"/>
      <c r="NIL476" s="495"/>
      <c r="NIM476" s="495"/>
      <c r="NIN476" s="495"/>
      <c r="NIO476" s="495"/>
      <c r="NIP476" s="495"/>
      <c r="NIQ476" s="495"/>
      <c r="NIR476" s="495"/>
      <c r="NIS476" s="495"/>
      <c r="NIT476" s="495"/>
      <c r="NIU476" s="495"/>
      <c r="NIV476" s="495"/>
      <c r="NIW476" s="495"/>
      <c r="NIX476" s="495"/>
      <c r="NIY476" s="495"/>
      <c r="NIZ476" s="495"/>
      <c r="NJA476" s="495"/>
      <c r="NJB476" s="495"/>
      <c r="NJC476" s="495"/>
      <c r="NJD476" s="495"/>
      <c r="NJE476" s="495"/>
      <c r="NJF476" s="495"/>
      <c r="NJG476" s="495"/>
      <c r="NJH476" s="495"/>
      <c r="NJI476" s="495"/>
      <c r="NJJ476" s="495"/>
      <c r="NJK476" s="495"/>
      <c r="NJL476" s="495"/>
      <c r="NJM476" s="495"/>
      <c r="NJN476" s="495"/>
      <c r="NJO476" s="495"/>
      <c r="NJP476" s="495"/>
      <c r="NJQ476" s="495"/>
      <c r="NJR476" s="495"/>
      <c r="NJS476" s="495"/>
      <c r="NJT476" s="495"/>
      <c r="NJU476" s="495"/>
      <c r="NJV476" s="495"/>
      <c r="NJW476" s="495"/>
      <c r="NJX476" s="495"/>
      <c r="NJY476" s="495"/>
      <c r="NJZ476" s="495"/>
      <c r="NKA476" s="495"/>
      <c r="NKB476" s="495"/>
      <c r="NKC476" s="495"/>
      <c r="NKD476" s="495"/>
      <c r="NKE476" s="495"/>
      <c r="NKF476" s="495"/>
      <c r="NKG476" s="495"/>
      <c r="NKH476" s="495"/>
      <c r="NKI476" s="495"/>
      <c r="NKJ476" s="495"/>
      <c r="NKK476" s="495"/>
      <c r="NKL476" s="495"/>
      <c r="NKM476" s="495"/>
      <c r="NKN476" s="495"/>
      <c r="NKO476" s="495"/>
      <c r="NKP476" s="495"/>
      <c r="NKQ476" s="495"/>
      <c r="NKR476" s="495"/>
      <c r="NKS476" s="495"/>
      <c r="NKT476" s="495"/>
      <c r="NKU476" s="495"/>
      <c r="NKV476" s="495"/>
      <c r="NKW476" s="495"/>
      <c r="NKX476" s="495"/>
      <c r="NKY476" s="495"/>
      <c r="NKZ476" s="495"/>
      <c r="NLA476" s="495"/>
      <c r="NLB476" s="495"/>
      <c r="NLC476" s="495"/>
      <c r="NLD476" s="495"/>
      <c r="NLE476" s="495"/>
      <c r="NLF476" s="495"/>
      <c r="NLG476" s="495"/>
      <c r="NLH476" s="495"/>
      <c r="NLI476" s="495"/>
      <c r="NLJ476" s="495"/>
      <c r="NLK476" s="495"/>
      <c r="NLL476" s="495"/>
      <c r="NLM476" s="495"/>
      <c r="NLN476" s="495"/>
      <c r="NLO476" s="495"/>
      <c r="NLP476" s="495"/>
      <c r="NLQ476" s="495"/>
      <c r="NLR476" s="495"/>
      <c r="NLS476" s="495"/>
      <c r="NLT476" s="495"/>
      <c r="NLU476" s="495"/>
      <c r="NLV476" s="495"/>
      <c r="NLW476" s="495"/>
      <c r="NLX476" s="495"/>
      <c r="NLY476" s="495"/>
      <c r="NLZ476" s="495"/>
      <c r="NMA476" s="495"/>
      <c r="NMB476" s="495"/>
      <c r="NMC476" s="495"/>
      <c r="NMD476" s="495"/>
      <c r="NME476" s="495"/>
      <c r="NMF476" s="495"/>
      <c r="NMG476" s="495"/>
      <c r="NMH476" s="495"/>
      <c r="NMI476" s="495"/>
      <c r="NMJ476" s="495"/>
      <c r="NMK476" s="495"/>
      <c r="NML476" s="495"/>
      <c r="NMM476" s="495"/>
      <c r="NMN476" s="495"/>
      <c r="NMO476" s="495"/>
      <c r="NMP476" s="495"/>
      <c r="NMQ476" s="495"/>
      <c r="NMR476" s="495"/>
      <c r="NMS476" s="495"/>
      <c r="NMT476" s="495"/>
      <c r="NMU476" s="495"/>
      <c r="NMV476" s="495"/>
      <c r="NMW476" s="495"/>
      <c r="NMX476" s="495"/>
      <c r="NMY476" s="495"/>
      <c r="NMZ476" s="495"/>
      <c r="NNA476" s="495"/>
      <c r="NNB476" s="495"/>
      <c r="NNC476" s="495"/>
      <c r="NND476" s="495"/>
      <c r="NNE476" s="495"/>
      <c r="NNF476" s="495"/>
      <c r="NNG476" s="495"/>
      <c r="NNH476" s="495"/>
      <c r="NNI476" s="495"/>
      <c r="NNJ476" s="495"/>
      <c r="NNK476" s="495"/>
      <c r="NNL476" s="495"/>
      <c r="NNM476" s="495"/>
      <c r="NNN476" s="495"/>
      <c r="NNO476" s="495"/>
      <c r="NNP476" s="495"/>
      <c r="NNQ476" s="495"/>
      <c r="NNR476" s="495"/>
      <c r="NNS476" s="495"/>
      <c r="NNT476" s="495"/>
      <c r="NNU476" s="495"/>
      <c r="NNV476" s="495"/>
      <c r="NNW476" s="495"/>
      <c r="NNX476" s="495"/>
      <c r="NNY476" s="495"/>
      <c r="NNZ476" s="495"/>
      <c r="NOA476" s="495"/>
      <c r="NOB476" s="495"/>
      <c r="NOC476" s="495"/>
      <c r="NOD476" s="495"/>
      <c r="NOE476" s="495"/>
      <c r="NOF476" s="495"/>
      <c r="NOG476" s="495"/>
      <c r="NOH476" s="495"/>
      <c r="NOI476" s="495"/>
      <c r="NOJ476" s="495"/>
      <c r="NOK476" s="495"/>
      <c r="NOL476" s="495"/>
      <c r="NOM476" s="495"/>
      <c r="NON476" s="495"/>
      <c r="NOO476" s="495"/>
      <c r="NOP476" s="495"/>
      <c r="NOQ476" s="495"/>
      <c r="NOR476" s="495"/>
      <c r="NOS476" s="495"/>
      <c r="NOT476" s="495"/>
      <c r="NOU476" s="495"/>
      <c r="NOV476" s="495"/>
      <c r="NOW476" s="495"/>
      <c r="NOX476" s="495"/>
      <c r="NOY476" s="495"/>
      <c r="NOZ476" s="495"/>
      <c r="NPA476" s="495"/>
      <c r="NPB476" s="495"/>
      <c r="NPC476" s="495"/>
      <c r="NPD476" s="495"/>
      <c r="NPE476" s="495"/>
      <c r="NPF476" s="495"/>
      <c r="NPG476" s="495"/>
      <c r="NPH476" s="495"/>
      <c r="NPI476" s="495"/>
      <c r="NPJ476" s="495"/>
      <c r="NPK476" s="495"/>
      <c r="NPL476" s="495"/>
      <c r="NPM476" s="495"/>
      <c r="NPN476" s="495"/>
      <c r="NPO476" s="495"/>
      <c r="NPP476" s="495"/>
      <c r="NPQ476" s="495"/>
      <c r="NPR476" s="495"/>
      <c r="NPS476" s="495"/>
      <c r="NPT476" s="495"/>
      <c r="NPU476" s="495"/>
      <c r="NPV476" s="495"/>
      <c r="NPW476" s="495"/>
      <c r="NPX476" s="495"/>
      <c r="NPY476" s="495"/>
      <c r="NPZ476" s="495"/>
      <c r="NQA476" s="495"/>
      <c r="NQB476" s="495"/>
      <c r="NQC476" s="495"/>
      <c r="NQD476" s="495"/>
      <c r="NQE476" s="495"/>
      <c r="NQF476" s="495"/>
      <c r="NQG476" s="495"/>
      <c r="NQH476" s="495"/>
      <c r="NQI476" s="495"/>
      <c r="NQJ476" s="495"/>
      <c r="NQK476" s="495"/>
      <c r="NQL476" s="495"/>
      <c r="NQM476" s="495"/>
      <c r="NQN476" s="495"/>
      <c r="NQO476" s="495"/>
      <c r="NQP476" s="495"/>
      <c r="NQQ476" s="495"/>
      <c r="NQR476" s="495"/>
      <c r="NQS476" s="495"/>
      <c r="NQT476" s="495"/>
      <c r="NQU476" s="495"/>
      <c r="NQV476" s="495"/>
      <c r="NQW476" s="495"/>
      <c r="NQX476" s="495"/>
      <c r="NQY476" s="495"/>
      <c r="NQZ476" s="495"/>
      <c r="NRA476" s="495"/>
      <c r="NRB476" s="495"/>
      <c r="NRC476" s="495"/>
      <c r="NRD476" s="495"/>
      <c r="NRE476" s="495"/>
      <c r="NRF476" s="495"/>
      <c r="NRG476" s="495"/>
      <c r="NRH476" s="495"/>
      <c r="NRI476" s="495"/>
      <c r="NRJ476" s="495"/>
      <c r="NRK476" s="495"/>
      <c r="NRL476" s="495"/>
      <c r="NRM476" s="495"/>
      <c r="NRN476" s="495"/>
      <c r="NRO476" s="495"/>
      <c r="NRP476" s="495"/>
      <c r="NRQ476" s="495"/>
      <c r="NRR476" s="495"/>
      <c r="NRS476" s="495"/>
      <c r="NRT476" s="495"/>
      <c r="NRU476" s="495"/>
      <c r="NRV476" s="495"/>
      <c r="NRW476" s="495"/>
      <c r="NRX476" s="495"/>
      <c r="NRY476" s="495"/>
      <c r="NRZ476" s="495"/>
      <c r="NSA476" s="495"/>
      <c r="NSB476" s="495"/>
      <c r="NSC476" s="495"/>
      <c r="NSD476" s="495"/>
      <c r="NSE476" s="495"/>
      <c r="NSF476" s="495"/>
      <c r="NSG476" s="495"/>
      <c r="NSH476" s="495"/>
      <c r="NSI476" s="495"/>
      <c r="NSJ476" s="495"/>
      <c r="NSK476" s="495"/>
      <c r="NSL476" s="495"/>
      <c r="NSM476" s="495"/>
      <c r="NSN476" s="495"/>
      <c r="NSO476" s="495"/>
      <c r="NSP476" s="495"/>
      <c r="NSQ476" s="495"/>
      <c r="NSR476" s="495"/>
      <c r="NSS476" s="495"/>
      <c r="NST476" s="495"/>
      <c r="NSU476" s="495"/>
      <c r="NSV476" s="495"/>
      <c r="NSW476" s="495"/>
      <c r="NSX476" s="495"/>
      <c r="NSY476" s="495"/>
      <c r="NSZ476" s="495"/>
      <c r="NTA476" s="495"/>
      <c r="NTB476" s="495"/>
      <c r="NTC476" s="495"/>
      <c r="NTD476" s="495"/>
      <c r="NTE476" s="495"/>
      <c r="NTF476" s="495"/>
      <c r="NTG476" s="495"/>
      <c r="NTH476" s="495"/>
      <c r="NTI476" s="495"/>
      <c r="NTJ476" s="495"/>
      <c r="NTK476" s="495"/>
      <c r="NTL476" s="495"/>
      <c r="NTM476" s="495"/>
      <c r="NTN476" s="495"/>
      <c r="NTO476" s="495"/>
      <c r="NTP476" s="495"/>
      <c r="NTQ476" s="495"/>
      <c r="NTR476" s="495"/>
      <c r="NTS476" s="495"/>
      <c r="NTT476" s="495"/>
      <c r="NTU476" s="495"/>
      <c r="NTV476" s="495"/>
      <c r="NTW476" s="495"/>
      <c r="NTX476" s="495"/>
      <c r="NTY476" s="495"/>
      <c r="NTZ476" s="495"/>
      <c r="NUA476" s="495"/>
      <c r="NUB476" s="495"/>
      <c r="NUC476" s="495"/>
      <c r="NUD476" s="495"/>
      <c r="NUE476" s="495"/>
      <c r="NUF476" s="495"/>
      <c r="NUG476" s="495"/>
      <c r="NUH476" s="495"/>
      <c r="NUI476" s="495"/>
      <c r="NUJ476" s="495"/>
      <c r="NUK476" s="495"/>
      <c r="NUL476" s="495"/>
      <c r="NUM476" s="495"/>
      <c r="NUN476" s="495"/>
      <c r="NUO476" s="495"/>
      <c r="NUP476" s="495"/>
      <c r="NUQ476" s="495"/>
      <c r="NUR476" s="495"/>
      <c r="NUS476" s="495"/>
      <c r="NUT476" s="495"/>
      <c r="NUU476" s="495"/>
      <c r="NUV476" s="495"/>
      <c r="NUW476" s="495"/>
      <c r="NUX476" s="495"/>
      <c r="NUY476" s="495"/>
      <c r="NUZ476" s="495"/>
      <c r="NVA476" s="495"/>
      <c r="NVB476" s="495"/>
      <c r="NVC476" s="495"/>
      <c r="NVD476" s="495"/>
      <c r="NVE476" s="495"/>
      <c r="NVF476" s="495"/>
      <c r="NVG476" s="495"/>
      <c r="NVH476" s="495"/>
      <c r="NVI476" s="495"/>
      <c r="NVJ476" s="495"/>
      <c r="NVK476" s="495"/>
      <c r="NVL476" s="495"/>
      <c r="NVM476" s="495"/>
      <c r="NVN476" s="495"/>
      <c r="NVO476" s="495"/>
      <c r="NVP476" s="495"/>
      <c r="NVQ476" s="495"/>
      <c r="NVR476" s="495"/>
      <c r="NVS476" s="495"/>
      <c r="NVT476" s="495"/>
      <c r="NVU476" s="495"/>
      <c r="NVV476" s="495"/>
      <c r="NVW476" s="495"/>
      <c r="NVX476" s="495"/>
      <c r="NVY476" s="495"/>
      <c r="NVZ476" s="495"/>
      <c r="NWA476" s="495"/>
      <c r="NWB476" s="495"/>
      <c r="NWC476" s="495"/>
      <c r="NWD476" s="495"/>
      <c r="NWE476" s="495"/>
      <c r="NWF476" s="495"/>
      <c r="NWG476" s="495"/>
      <c r="NWH476" s="495"/>
      <c r="NWI476" s="495"/>
      <c r="NWJ476" s="495"/>
      <c r="NWK476" s="495"/>
      <c r="NWL476" s="495"/>
      <c r="NWM476" s="495"/>
      <c r="NWN476" s="495"/>
      <c r="NWO476" s="495"/>
      <c r="NWP476" s="495"/>
      <c r="NWQ476" s="495"/>
      <c r="NWR476" s="495"/>
      <c r="NWS476" s="495"/>
      <c r="NWT476" s="495"/>
      <c r="NWU476" s="495"/>
      <c r="NWV476" s="495"/>
      <c r="NWW476" s="495"/>
      <c r="NWX476" s="495"/>
      <c r="NWY476" s="495"/>
      <c r="NWZ476" s="495"/>
      <c r="NXA476" s="495"/>
      <c r="NXB476" s="495"/>
      <c r="NXC476" s="495"/>
      <c r="NXD476" s="495"/>
      <c r="NXE476" s="495"/>
      <c r="NXF476" s="495"/>
      <c r="NXG476" s="495"/>
      <c r="NXH476" s="495"/>
      <c r="NXI476" s="495"/>
      <c r="NXJ476" s="495"/>
      <c r="NXK476" s="495"/>
      <c r="NXL476" s="495"/>
      <c r="NXM476" s="495"/>
      <c r="NXN476" s="495"/>
      <c r="NXO476" s="495"/>
      <c r="NXP476" s="495"/>
      <c r="NXQ476" s="495"/>
      <c r="NXR476" s="495"/>
      <c r="NXS476" s="495"/>
      <c r="NXT476" s="495"/>
      <c r="NXU476" s="495"/>
      <c r="NXV476" s="495"/>
      <c r="NXW476" s="495"/>
      <c r="NXX476" s="495"/>
      <c r="NXY476" s="495"/>
      <c r="NXZ476" s="495"/>
      <c r="NYA476" s="495"/>
      <c r="NYB476" s="495"/>
      <c r="NYC476" s="495"/>
      <c r="NYD476" s="495"/>
      <c r="NYE476" s="495"/>
      <c r="NYF476" s="495"/>
      <c r="NYG476" s="495"/>
      <c r="NYH476" s="495"/>
      <c r="NYI476" s="495"/>
      <c r="NYJ476" s="495"/>
      <c r="NYK476" s="495"/>
      <c r="NYL476" s="495"/>
      <c r="NYM476" s="495"/>
      <c r="NYN476" s="495"/>
      <c r="NYO476" s="495"/>
      <c r="NYP476" s="495"/>
      <c r="NYQ476" s="495"/>
      <c r="NYR476" s="495"/>
      <c r="NYS476" s="495"/>
      <c r="NYT476" s="495"/>
      <c r="NYU476" s="495"/>
      <c r="NYV476" s="495"/>
      <c r="NYW476" s="495"/>
      <c r="NYX476" s="495"/>
      <c r="NYY476" s="495"/>
      <c r="NYZ476" s="495"/>
      <c r="NZA476" s="495"/>
      <c r="NZB476" s="495"/>
      <c r="NZC476" s="495"/>
      <c r="NZD476" s="495"/>
      <c r="NZE476" s="495"/>
      <c r="NZF476" s="495"/>
      <c r="NZG476" s="495"/>
      <c r="NZH476" s="495"/>
      <c r="NZI476" s="495"/>
      <c r="NZJ476" s="495"/>
      <c r="NZK476" s="495"/>
      <c r="NZL476" s="495"/>
      <c r="NZM476" s="495"/>
      <c r="NZN476" s="495"/>
      <c r="NZO476" s="495"/>
      <c r="NZP476" s="495"/>
      <c r="NZQ476" s="495"/>
      <c r="NZR476" s="495"/>
      <c r="NZS476" s="495"/>
      <c r="NZT476" s="495"/>
      <c r="NZU476" s="495"/>
      <c r="NZV476" s="495"/>
      <c r="NZW476" s="495"/>
      <c r="NZX476" s="495"/>
      <c r="NZY476" s="495"/>
      <c r="NZZ476" s="495"/>
      <c r="OAA476" s="495"/>
      <c r="OAB476" s="495"/>
      <c r="OAC476" s="495"/>
      <c r="OAD476" s="495"/>
      <c r="OAE476" s="495"/>
      <c r="OAF476" s="495"/>
      <c r="OAG476" s="495"/>
      <c r="OAH476" s="495"/>
      <c r="OAI476" s="495"/>
      <c r="OAJ476" s="495"/>
      <c r="OAK476" s="495"/>
      <c r="OAL476" s="495"/>
      <c r="OAM476" s="495"/>
      <c r="OAN476" s="495"/>
      <c r="OAO476" s="495"/>
      <c r="OAP476" s="495"/>
      <c r="OAQ476" s="495"/>
      <c r="OAR476" s="495"/>
      <c r="OAS476" s="495"/>
      <c r="OAT476" s="495"/>
      <c r="OAU476" s="495"/>
      <c r="OAV476" s="495"/>
      <c r="OAW476" s="495"/>
      <c r="OAX476" s="495"/>
      <c r="OAY476" s="495"/>
      <c r="OAZ476" s="495"/>
      <c r="OBA476" s="495"/>
      <c r="OBB476" s="495"/>
      <c r="OBC476" s="495"/>
      <c r="OBD476" s="495"/>
      <c r="OBE476" s="495"/>
      <c r="OBF476" s="495"/>
      <c r="OBG476" s="495"/>
      <c r="OBH476" s="495"/>
      <c r="OBI476" s="495"/>
      <c r="OBJ476" s="495"/>
      <c r="OBK476" s="495"/>
      <c r="OBL476" s="495"/>
      <c r="OBM476" s="495"/>
      <c r="OBN476" s="495"/>
      <c r="OBO476" s="495"/>
      <c r="OBP476" s="495"/>
      <c r="OBQ476" s="495"/>
      <c r="OBR476" s="495"/>
      <c r="OBS476" s="495"/>
      <c r="OBT476" s="495"/>
      <c r="OBU476" s="495"/>
      <c r="OBV476" s="495"/>
      <c r="OBW476" s="495"/>
      <c r="OBX476" s="495"/>
      <c r="OBY476" s="495"/>
      <c r="OBZ476" s="495"/>
      <c r="OCA476" s="495"/>
      <c r="OCB476" s="495"/>
      <c r="OCC476" s="495"/>
      <c r="OCD476" s="495"/>
      <c r="OCE476" s="495"/>
      <c r="OCF476" s="495"/>
      <c r="OCG476" s="495"/>
      <c r="OCH476" s="495"/>
      <c r="OCI476" s="495"/>
      <c r="OCJ476" s="495"/>
      <c r="OCK476" s="495"/>
      <c r="OCL476" s="495"/>
      <c r="OCM476" s="495"/>
      <c r="OCN476" s="495"/>
      <c r="OCO476" s="495"/>
      <c r="OCP476" s="495"/>
      <c r="OCQ476" s="495"/>
      <c r="OCR476" s="495"/>
      <c r="OCS476" s="495"/>
      <c r="OCT476" s="495"/>
      <c r="OCU476" s="495"/>
      <c r="OCV476" s="495"/>
      <c r="OCW476" s="495"/>
      <c r="OCX476" s="495"/>
      <c r="OCY476" s="495"/>
      <c r="OCZ476" s="495"/>
      <c r="ODA476" s="495"/>
      <c r="ODB476" s="495"/>
      <c r="ODC476" s="495"/>
      <c r="ODD476" s="495"/>
      <c r="ODE476" s="495"/>
      <c r="ODF476" s="495"/>
      <c r="ODG476" s="495"/>
      <c r="ODH476" s="495"/>
      <c r="ODI476" s="495"/>
      <c r="ODJ476" s="495"/>
      <c r="ODK476" s="495"/>
      <c r="ODL476" s="495"/>
      <c r="ODM476" s="495"/>
      <c r="ODN476" s="495"/>
      <c r="ODO476" s="495"/>
      <c r="ODP476" s="495"/>
      <c r="ODQ476" s="495"/>
      <c r="ODR476" s="495"/>
      <c r="ODS476" s="495"/>
      <c r="ODT476" s="495"/>
      <c r="ODU476" s="495"/>
      <c r="ODV476" s="495"/>
      <c r="ODW476" s="495"/>
      <c r="ODX476" s="495"/>
      <c r="ODY476" s="495"/>
      <c r="ODZ476" s="495"/>
      <c r="OEA476" s="495"/>
      <c r="OEB476" s="495"/>
      <c r="OEC476" s="495"/>
      <c r="OED476" s="495"/>
      <c r="OEE476" s="495"/>
      <c r="OEF476" s="495"/>
      <c r="OEG476" s="495"/>
      <c r="OEH476" s="495"/>
      <c r="OEI476" s="495"/>
      <c r="OEJ476" s="495"/>
      <c r="OEK476" s="495"/>
      <c r="OEL476" s="495"/>
      <c r="OEM476" s="495"/>
      <c r="OEN476" s="495"/>
      <c r="OEO476" s="495"/>
      <c r="OEP476" s="495"/>
      <c r="OEQ476" s="495"/>
      <c r="OER476" s="495"/>
      <c r="OES476" s="495"/>
      <c r="OET476" s="495"/>
      <c r="OEU476" s="495"/>
      <c r="OEV476" s="495"/>
      <c r="OEW476" s="495"/>
      <c r="OEX476" s="495"/>
      <c r="OEY476" s="495"/>
      <c r="OEZ476" s="495"/>
      <c r="OFA476" s="495"/>
      <c r="OFB476" s="495"/>
      <c r="OFC476" s="495"/>
      <c r="OFD476" s="495"/>
      <c r="OFE476" s="495"/>
      <c r="OFF476" s="495"/>
      <c r="OFG476" s="495"/>
      <c r="OFH476" s="495"/>
      <c r="OFI476" s="495"/>
      <c r="OFJ476" s="495"/>
      <c r="OFK476" s="495"/>
      <c r="OFL476" s="495"/>
      <c r="OFM476" s="495"/>
      <c r="OFN476" s="495"/>
      <c r="OFO476" s="495"/>
      <c r="OFP476" s="495"/>
      <c r="OFQ476" s="495"/>
      <c r="OFR476" s="495"/>
      <c r="OFS476" s="495"/>
      <c r="OFT476" s="495"/>
      <c r="OFU476" s="495"/>
      <c r="OFV476" s="495"/>
      <c r="OFW476" s="495"/>
      <c r="OFX476" s="495"/>
      <c r="OFY476" s="495"/>
      <c r="OFZ476" s="495"/>
      <c r="OGA476" s="495"/>
      <c r="OGB476" s="495"/>
      <c r="OGC476" s="495"/>
      <c r="OGD476" s="495"/>
      <c r="OGE476" s="495"/>
      <c r="OGF476" s="495"/>
      <c r="OGG476" s="495"/>
      <c r="OGH476" s="495"/>
      <c r="OGI476" s="495"/>
      <c r="OGJ476" s="495"/>
      <c r="OGK476" s="495"/>
      <c r="OGL476" s="495"/>
      <c r="OGM476" s="495"/>
      <c r="OGN476" s="495"/>
      <c r="OGO476" s="495"/>
      <c r="OGP476" s="495"/>
      <c r="OGQ476" s="495"/>
      <c r="OGR476" s="495"/>
      <c r="OGS476" s="495"/>
      <c r="OGT476" s="495"/>
      <c r="OGU476" s="495"/>
      <c r="OGV476" s="495"/>
      <c r="OGW476" s="495"/>
      <c r="OGX476" s="495"/>
      <c r="OGY476" s="495"/>
      <c r="OGZ476" s="495"/>
      <c r="OHA476" s="495"/>
      <c r="OHB476" s="495"/>
      <c r="OHC476" s="495"/>
      <c r="OHD476" s="495"/>
      <c r="OHE476" s="495"/>
      <c r="OHF476" s="495"/>
      <c r="OHG476" s="495"/>
      <c r="OHH476" s="495"/>
      <c r="OHI476" s="495"/>
      <c r="OHJ476" s="495"/>
      <c r="OHK476" s="495"/>
      <c r="OHL476" s="495"/>
      <c r="OHM476" s="495"/>
      <c r="OHN476" s="495"/>
      <c r="OHO476" s="495"/>
      <c r="OHP476" s="495"/>
      <c r="OHQ476" s="495"/>
      <c r="OHR476" s="495"/>
      <c r="OHS476" s="495"/>
      <c r="OHT476" s="495"/>
      <c r="OHU476" s="495"/>
      <c r="OHV476" s="495"/>
      <c r="OHW476" s="495"/>
      <c r="OHX476" s="495"/>
      <c r="OHY476" s="495"/>
      <c r="OHZ476" s="495"/>
      <c r="OIA476" s="495"/>
      <c r="OIB476" s="495"/>
      <c r="OIC476" s="495"/>
      <c r="OID476" s="495"/>
      <c r="OIE476" s="495"/>
      <c r="OIF476" s="495"/>
      <c r="OIG476" s="495"/>
      <c r="OIH476" s="495"/>
      <c r="OII476" s="495"/>
      <c r="OIJ476" s="495"/>
      <c r="OIK476" s="495"/>
      <c r="OIL476" s="495"/>
      <c r="OIM476" s="495"/>
      <c r="OIN476" s="495"/>
      <c r="OIO476" s="495"/>
      <c r="OIP476" s="495"/>
      <c r="OIQ476" s="495"/>
      <c r="OIR476" s="495"/>
      <c r="OIS476" s="495"/>
      <c r="OIT476" s="495"/>
      <c r="OIU476" s="495"/>
      <c r="OIV476" s="495"/>
      <c r="OIW476" s="495"/>
      <c r="OIX476" s="495"/>
      <c r="OIY476" s="495"/>
      <c r="OIZ476" s="495"/>
      <c r="OJA476" s="495"/>
      <c r="OJB476" s="495"/>
      <c r="OJC476" s="495"/>
      <c r="OJD476" s="495"/>
      <c r="OJE476" s="495"/>
      <c r="OJF476" s="495"/>
      <c r="OJG476" s="495"/>
      <c r="OJH476" s="495"/>
      <c r="OJI476" s="495"/>
      <c r="OJJ476" s="495"/>
      <c r="OJK476" s="495"/>
      <c r="OJL476" s="495"/>
      <c r="OJM476" s="495"/>
      <c r="OJN476" s="495"/>
      <c r="OJO476" s="495"/>
      <c r="OJP476" s="495"/>
      <c r="OJQ476" s="495"/>
      <c r="OJR476" s="495"/>
      <c r="OJS476" s="495"/>
      <c r="OJT476" s="495"/>
      <c r="OJU476" s="495"/>
      <c r="OJV476" s="495"/>
      <c r="OJW476" s="495"/>
      <c r="OJX476" s="495"/>
      <c r="OJY476" s="495"/>
      <c r="OJZ476" s="495"/>
      <c r="OKA476" s="495"/>
      <c r="OKB476" s="495"/>
      <c r="OKC476" s="495"/>
      <c r="OKD476" s="495"/>
      <c r="OKE476" s="495"/>
      <c r="OKF476" s="495"/>
      <c r="OKG476" s="495"/>
      <c r="OKH476" s="495"/>
      <c r="OKI476" s="495"/>
      <c r="OKJ476" s="495"/>
      <c r="OKK476" s="495"/>
      <c r="OKL476" s="495"/>
      <c r="OKM476" s="495"/>
      <c r="OKN476" s="495"/>
      <c r="OKO476" s="495"/>
      <c r="OKP476" s="495"/>
      <c r="OKQ476" s="495"/>
      <c r="OKR476" s="495"/>
      <c r="OKS476" s="495"/>
      <c r="OKT476" s="495"/>
      <c r="OKU476" s="495"/>
      <c r="OKV476" s="495"/>
      <c r="OKW476" s="495"/>
      <c r="OKX476" s="495"/>
      <c r="OKY476" s="495"/>
      <c r="OKZ476" s="495"/>
      <c r="OLA476" s="495"/>
      <c r="OLB476" s="495"/>
      <c r="OLC476" s="495"/>
      <c r="OLD476" s="495"/>
      <c r="OLE476" s="495"/>
      <c r="OLF476" s="495"/>
      <c r="OLG476" s="495"/>
      <c r="OLH476" s="495"/>
      <c r="OLI476" s="495"/>
      <c r="OLJ476" s="495"/>
      <c r="OLK476" s="495"/>
      <c r="OLL476" s="495"/>
      <c r="OLM476" s="495"/>
      <c r="OLN476" s="495"/>
      <c r="OLO476" s="495"/>
      <c r="OLP476" s="495"/>
      <c r="OLQ476" s="495"/>
      <c r="OLR476" s="495"/>
      <c r="OLS476" s="495"/>
      <c r="OLT476" s="495"/>
      <c r="OLU476" s="495"/>
      <c r="OLV476" s="495"/>
      <c r="OLW476" s="495"/>
      <c r="OLX476" s="495"/>
      <c r="OLY476" s="495"/>
      <c r="OLZ476" s="495"/>
      <c r="OMA476" s="495"/>
      <c r="OMB476" s="495"/>
      <c r="OMC476" s="495"/>
      <c r="OMD476" s="495"/>
      <c r="OME476" s="495"/>
      <c r="OMF476" s="495"/>
      <c r="OMG476" s="495"/>
      <c r="OMH476" s="495"/>
      <c r="OMI476" s="495"/>
      <c r="OMJ476" s="495"/>
      <c r="OMK476" s="495"/>
      <c r="OML476" s="495"/>
      <c r="OMM476" s="495"/>
      <c r="OMN476" s="495"/>
      <c r="OMO476" s="495"/>
      <c r="OMP476" s="495"/>
      <c r="OMQ476" s="495"/>
      <c r="OMR476" s="495"/>
      <c r="OMS476" s="495"/>
      <c r="OMT476" s="495"/>
      <c r="OMU476" s="495"/>
      <c r="OMV476" s="495"/>
      <c r="OMW476" s="495"/>
      <c r="OMX476" s="495"/>
      <c r="OMY476" s="495"/>
      <c r="OMZ476" s="495"/>
      <c r="ONA476" s="495"/>
      <c r="ONB476" s="495"/>
      <c r="ONC476" s="495"/>
      <c r="OND476" s="495"/>
      <c r="ONE476" s="495"/>
      <c r="ONF476" s="495"/>
      <c r="ONG476" s="495"/>
      <c r="ONH476" s="495"/>
      <c r="ONI476" s="495"/>
      <c r="ONJ476" s="495"/>
      <c r="ONK476" s="495"/>
      <c r="ONL476" s="495"/>
      <c r="ONM476" s="495"/>
      <c r="ONN476" s="495"/>
      <c r="ONO476" s="495"/>
      <c r="ONP476" s="495"/>
      <c r="ONQ476" s="495"/>
      <c r="ONR476" s="495"/>
      <c r="ONS476" s="495"/>
      <c r="ONT476" s="495"/>
      <c r="ONU476" s="495"/>
      <c r="ONV476" s="495"/>
      <c r="ONW476" s="495"/>
      <c r="ONX476" s="495"/>
      <c r="ONY476" s="495"/>
      <c r="ONZ476" s="495"/>
      <c r="OOA476" s="495"/>
      <c r="OOB476" s="495"/>
      <c r="OOC476" s="495"/>
      <c r="OOD476" s="495"/>
      <c r="OOE476" s="495"/>
      <c r="OOF476" s="495"/>
      <c r="OOG476" s="495"/>
      <c r="OOH476" s="495"/>
      <c r="OOI476" s="495"/>
      <c r="OOJ476" s="495"/>
      <c r="OOK476" s="495"/>
      <c r="OOL476" s="495"/>
      <c r="OOM476" s="495"/>
      <c r="OON476" s="495"/>
      <c r="OOO476" s="495"/>
      <c r="OOP476" s="495"/>
      <c r="OOQ476" s="495"/>
      <c r="OOR476" s="495"/>
      <c r="OOS476" s="495"/>
      <c r="OOT476" s="495"/>
      <c r="OOU476" s="495"/>
      <c r="OOV476" s="495"/>
      <c r="OOW476" s="495"/>
      <c r="OOX476" s="495"/>
      <c r="OOY476" s="495"/>
      <c r="OOZ476" s="495"/>
      <c r="OPA476" s="495"/>
      <c r="OPB476" s="495"/>
      <c r="OPC476" s="495"/>
      <c r="OPD476" s="495"/>
      <c r="OPE476" s="495"/>
      <c r="OPF476" s="495"/>
      <c r="OPG476" s="495"/>
      <c r="OPH476" s="495"/>
      <c r="OPI476" s="495"/>
      <c r="OPJ476" s="495"/>
      <c r="OPK476" s="495"/>
      <c r="OPL476" s="495"/>
      <c r="OPM476" s="495"/>
      <c r="OPN476" s="495"/>
      <c r="OPO476" s="495"/>
      <c r="OPP476" s="495"/>
      <c r="OPQ476" s="495"/>
      <c r="OPR476" s="495"/>
      <c r="OPS476" s="495"/>
      <c r="OPT476" s="495"/>
      <c r="OPU476" s="495"/>
      <c r="OPV476" s="495"/>
      <c r="OPW476" s="495"/>
      <c r="OPX476" s="495"/>
      <c r="OPY476" s="495"/>
      <c r="OPZ476" s="495"/>
      <c r="OQA476" s="495"/>
      <c r="OQB476" s="495"/>
      <c r="OQC476" s="495"/>
      <c r="OQD476" s="495"/>
      <c r="OQE476" s="495"/>
      <c r="OQF476" s="495"/>
      <c r="OQG476" s="495"/>
      <c r="OQH476" s="495"/>
      <c r="OQI476" s="495"/>
      <c r="OQJ476" s="495"/>
      <c r="OQK476" s="495"/>
      <c r="OQL476" s="495"/>
      <c r="OQM476" s="495"/>
      <c r="OQN476" s="495"/>
      <c r="OQO476" s="495"/>
      <c r="OQP476" s="495"/>
      <c r="OQQ476" s="495"/>
      <c r="OQR476" s="495"/>
      <c r="OQS476" s="495"/>
      <c r="OQT476" s="495"/>
      <c r="OQU476" s="495"/>
      <c r="OQV476" s="495"/>
      <c r="OQW476" s="495"/>
      <c r="OQX476" s="495"/>
      <c r="OQY476" s="495"/>
      <c r="OQZ476" s="495"/>
      <c r="ORA476" s="495"/>
      <c r="ORB476" s="495"/>
      <c r="ORC476" s="495"/>
      <c r="ORD476" s="495"/>
      <c r="ORE476" s="495"/>
      <c r="ORF476" s="495"/>
      <c r="ORG476" s="495"/>
      <c r="ORH476" s="495"/>
      <c r="ORI476" s="495"/>
      <c r="ORJ476" s="495"/>
      <c r="ORK476" s="495"/>
      <c r="ORL476" s="495"/>
      <c r="ORM476" s="495"/>
      <c r="ORN476" s="495"/>
      <c r="ORO476" s="495"/>
      <c r="ORP476" s="495"/>
      <c r="ORQ476" s="495"/>
      <c r="ORR476" s="495"/>
      <c r="ORS476" s="495"/>
      <c r="ORT476" s="495"/>
      <c r="ORU476" s="495"/>
      <c r="ORV476" s="495"/>
      <c r="ORW476" s="495"/>
      <c r="ORX476" s="495"/>
      <c r="ORY476" s="495"/>
      <c r="ORZ476" s="495"/>
      <c r="OSA476" s="495"/>
      <c r="OSB476" s="495"/>
      <c r="OSC476" s="495"/>
      <c r="OSD476" s="495"/>
      <c r="OSE476" s="495"/>
      <c r="OSF476" s="495"/>
      <c r="OSG476" s="495"/>
      <c r="OSH476" s="495"/>
      <c r="OSI476" s="495"/>
      <c r="OSJ476" s="495"/>
      <c r="OSK476" s="495"/>
      <c r="OSL476" s="495"/>
      <c r="OSM476" s="495"/>
      <c r="OSN476" s="495"/>
      <c r="OSO476" s="495"/>
      <c r="OSP476" s="495"/>
      <c r="OSQ476" s="495"/>
      <c r="OSR476" s="495"/>
      <c r="OSS476" s="495"/>
      <c r="OST476" s="495"/>
      <c r="OSU476" s="495"/>
      <c r="OSV476" s="495"/>
      <c r="OSW476" s="495"/>
      <c r="OSX476" s="495"/>
      <c r="OSY476" s="495"/>
      <c r="OSZ476" s="495"/>
      <c r="OTA476" s="495"/>
      <c r="OTB476" s="495"/>
      <c r="OTC476" s="495"/>
      <c r="OTD476" s="495"/>
      <c r="OTE476" s="495"/>
      <c r="OTF476" s="495"/>
      <c r="OTG476" s="495"/>
      <c r="OTH476" s="495"/>
      <c r="OTI476" s="495"/>
      <c r="OTJ476" s="495"/>
      <c r="OTK476" s="495"/>
      <c r="OTL476" s="495"/>
      <c r="OTM476" s="495"/>
      <c r="OTN476" s="495"/>
      <c r="OTO476" s="495"/>
      <c r="OTP476" s="495"/>
      <c r="OTQ476" s="495"/>
      <c r="OTR476" s="495"/>
      <c r="OTS476" s="495"/>
      <c r="OTT476" s="495"/>
      <c r="OTU476" s="495"/>
      <c r="OTV476" s="495"/>
      <c r="OTW476" s="495"/>
      <c r="OTX476" s="495"/>
      <c r="OTY476" s="495"/>
      <c r="OTZ476" s="495"/>
      <c r="OUA476" s="495"/>
      <c r="OUB476" s="495"/>
      <c r="OUC476" s="495"/>
      <c r="OUD476" s="495"/>
      <c r="OUE476" s="495"/>
      <c r="OUF476" s="495"/>
      <c r="OUG476" s="495"/>
      <c r="OUH476" s="495"/>
      <c r="OUI476" s="495"/>
      <c r="OUJ476" s="495"/>
      <c r="OUK476" s="495"/>
      <c r="OUL476" s="495"/>
      <c r="OUM476" s="495"/>
      <c r="OUN476" s="495"/>
      <c r="OUO476" s="495"/>
      <c r="OUP476" s="495"/>
      <c r="OUQ476" s="495"/>
      <c r="OUR476" s="495"/>
      <c r="OUS476" s="495"/>
      <c r="OUT476" s="495"/>
      <c r="OUU476" s="495"/>
      <c r="OUV476" s="495"/>
      <c r="OUW476" s="495"/>
      <c r="OUX476" s="495"/>
      <c r="OUY476" s="495"/>
      <c r="OUZ476" s="495"/>
      <c r="OVA476" s="495"/>
      <c r="OVB476" s="495"/>
      <c r="OVC476" s="495"/>
      <c r="OVD476" s="495"/>
      <c r="OVE476" s="495"/>
      <c r="OVF476" s="495"/>
      <c r="OVG476" s="495"/>
      <c r="OVH476" s="495"/>
      <c r="OVI476" s="495"/>
      <c r="OVJ476" s="495"/>
      <c r="OVK476" s="495"/>
      <c r="OVL476" s="495"/>
      <c r="OVM476" s="495"/>
      <c r="OVN476" s="495"/>
      <c r="OVO476" s="495"/>
      <c r="OVP476" s="495"/>
      <c r="OVQ476" s="495"/>
      <c r="OVR476" s="495"/>
      <c r="OVS476" s="495"/>
      <c r="OVT476" s="495"/>
      <c r="OVU476" s="495"/>
      <c r="OVV476" s="495"/>
      <c r="OVW476" s="495"/>
      <c r="OVX476" s="495"/>
      <c r="OVY476" s="495"/>
      <c r="OVZ476" s="495"/>
      <c r="OWA476" s="495"/>
      <c r="OWB476" s="495"/>
      <c r="OWC476" s="495"/>
      <c r="OWD476" s="495"/>
      <c r="OWE476" s="495"/>
      <c r="OWF476" s="495"/>
      <c r="OWG476" s="495"/>
      <c r="OWH476" s="495"/>
      <c r="OWI476" s="495"/>
      <c r="OWJ476" s="495"/>
      <c r="OWK476" s="495"/>
      <c r="OWL476" s="495"/>
      <c r="OWM476" s="495"/>
      <c r="OWN476" s="495"/>
      <c r="OWO476" s="495"/>
      <c r="OWP476" s="495"/>
      <c r="OWQ476" s="495"/>
      <c r="OWR476" s="495"/>
      <c r="OWS476" s="495"/>
      <c r="OWT476" s="495"/>
      <c r="OWU476" s="495"/>
      <c r="OWV476" s="495"/>
      <c r="OWW476" s="495"/>
      <c r="OWX476" s="495"/>
      <c r="OWY476" s="495"/>
      <c r="OWZ476" s="495"/>
      <c r="OXA476" s="495"/>
      <c r="OXB476" s="495"/>
      <c r="OXC476" s="495"/>
      <c r="OXD476" s="495"/>
      <c r="OXE476" s="495"/>
      <c r="OXF476" s="495"/>
      <c r="OXG476" s="495"/>
      <c r="OXH476" s="495"/>
      <c r="OXI476" s="495"/>
      <c r="OXJ476" s="495"/>
      <c r="OXK476" s="495"/>
      <c r="OXL476" s="495"/>
      <c r="OXM476" s="495"/>
      <c r="OXN476" s="495"/>
      <c r="OXO476" s="495"/>
      <c r="OXP476" s="495"/>
      <c r="OXQ476" s="495"/>
      <c r="OXR476" s="495"/>
      <c r="OXS476" s="495"/>
      <c r="OXT476" s="495"/>
      <c r="OXU476" s="495"/>
      <c r="OXV476" s="495"/>
      <c r="OXW476" s="495"/>
      <c r="OXX476" s="495"/>
      <c r="OXY476" s="495"/>
      <c r="OXZ476" s="495"/>
      <c r="OYA476" s="495"/>
      <c r="OYB476" s="495"/>
      <c r="OYC476" s="495"/>
      <c r="OYD476" s="495"/>
      <c r="OYE476" s="495"/>
      <c r="OYF476" s="495"/>
      <c r="OYG476" s="495"/>
      <c r="OYH476" s="495"/>
      <c r="OYI476" s="495"/>
      <c r="OYJ476" s="495"/>
      <c r="OYK476" s="495"/>
      <c r="OYL476" s="495"/>
      <c r="OYM476" s="495"/>
      <c r="OYN476" s="495"/>
      <c r="OYO476" s="495"/>
      <c r="OYP476" s="495"/>
      <c r="OYQ476" s="495"/>
      <c r="OYR476" s="495"/>
      <c r="OYS476" s="495"/>
      <c r="OYT476" s="495"/>
      <c r="OYU476" s="495"/>
      <c r="OYV476" s="495"/>
      <c r="OYW476" s="495"/>
      <c r="OYX476" s="495"/>
      <c r="OYY476" s="495"/>
      <c r="OYZ476" s="495"/>
      <c r="OZA476" s="495"/>
      <c r="OZB476" s="495"/>
      <c r="OZC476" s="495"/>
      <c r="OZD476" s="495"/>
      <c r="OZE476" s="495"/>
      <c r="OZF476" s="495"/>
      <c r="OZG476" s="495"/>
      <c r="OZH476" s="495"/>
      <c r="OZI476" s="495"/>
      <c r="OZJ476" s="495"/>
      <c r="OZK476" s="495"/>
      <c r="OZL476" s="495"/>
      <c r="OZM476" s="495"/>
      <c r="OZN476" s="495"/>
      <c r="OZO476" s="495"/>
      <c r="OZP476" s="495"/>
      <c r="OZQ476" s="495"/>
      <c r="OZR476" s="495"/>
      <c r="OZS476" s="495"/>
      <c r="OZT476" s="495"/>
      <c r="OZU476" s="495"/>
      <c r="OZV476" s="495"/>
      <c r="OZW476" s="495"/>
      <c r="OZX476" s="495"/>
      <c r="OZY476" s="495"/>
      <c r="OZZ476" s="495"/>
      <c r="PAA476" s="495"/>
      <c r="PAB476" s="495"/>
      <c r="PAC476" s="495"/>
      <c r="PAD476" s="495"/>
      <c r="PAE476" s="495"/>
      <c r="PAF476" s="495"/>
      <c r="PAG476" s="495"/>
      <c r="PAH476" s="495"/>
      <c r="PAI476" s="495"/>
      <c r="PAJ476" s="495"/>
      <c r="PAK476" s="495"/>
      <c r="PAL476" s="495"/>
      <c r="PAM476" s="495"/>
      <c r="PAN476" s="495"/>
      <c r="PAO476" s="495"/>
      <c r="PAP476" s="495"/>
      <c r="PAQ476" s="495"/>
      <c r="PAR476" s="495"/>
      <c r="PAS476" s="495"/>
      <c r="PAT476" s="495"/>
      <c r="PAU476" s="495"/>
      <c r="PAV476" s="495"/>
      <c r="PAW476" s="495"/>
      <c r="PAX476" s="495"/>
      <c r="PAY476" s="495"/>
      <c r="PAZ476" s="495"/>
      <c r="PBA476" s="495"/>
      <c r="PBB476" s="495"/>
      <c r="PBC476" s="495"/>
      <c r="PBD476" s="495"/>
      <c r="PBE476" s="495"/>
      <c r="PBF476" s="495"/>
      <c r="PBG476" s="495"/>
      <c r="PBH476" s="495"/>
      <c r="PBI476" s="495"/>
      <c r="PBJ476" s="495"/>
      <c r="PBK476" s="495"/>
      <c r="PBL476" s="495"/>
      <c r="PBM476" s="495"/>
      <c r="PBN476" s="495"/>
      <c r="PBO476" s="495"/>
      <c r="PBP476" s="495"/>
      <c r="PBQ476" s="495"/>
      <c r="PBR476" s="495"/>
      <c r="PBS476" s="495"/>
      <c r="PBT476" s="495"/>
      <c r="PBU476" s="495"/>
      <c r="PBV476" s="495"/>
      <c r="PBW476" s="495"/>
      <c r="PBX476" s="495"/>
      <c r="PBY476" s="495"/>
      <c r="PBZ476" s="495"/>
      <c r="PCA476" s="495"/>
      <c r="PCB476" s="495"/>
      <c r="PCC476" s="495"/>
      <c r="PCD476" s="495"/>
      <c r="PCE476" s="495"/>
      <c r="PCF476" s="495"/>
      <c r="PCG476" s="495"/>
      <c r="PCH476" s="495"/>
      <c r="PCI476" s="495"/>
      <c r="PCJ476" s="495"/>
      <c r="PCK476" s="495"/>
      <c r="PCL476" s="495"/>
      <c r="PCM476" s="495"/>
      <c r="PCN476" s="495"/>
      <c r="PCO476" s="495"/>
      <c r="PCP476" s="495"/>
      <c r="PCQ476" s="495"/>
      <c r="PCR476" s="495"/>
      <c r="PCS476" s="495"/>
      <c r="PCT476" s="495"/>
      <c r="PCU476" s="495"/>
      <c r="PCV476" s="495"/>
      <c r="PCW476" s="495"/>
      <c r="PCX476" s="495"/>
      <c r="PCY476" s="495"/>
      <c r="PCZ476" s="495"/>
      <c r="PDA476" s="495"/>
      <c r="PDB476" s="495"/>
      <c r="PDC476" s="495"/>
      <c r="PDD476" s="495"/>
      <c r="PDE476" s="495"/>
      <c r="PDF476" s="495"/>
      <c r="PDG476" s="495"/>
      <c r="PDH476" s="495"/>
      <c r="PDI476" s="495"/>
      <c r="PDJ476" s="495"/>
      <c r="PDK476" s="495"/>
      <c r="PDL476" s="495"/>
      <c r="PDM476" s="495"/>
      <c r="PDN476" s="495"/>
      <c r="PDO476" s="495"/>
      <c r="PDP476" s="495"/>
      <c r="PDQ476" s="495"/>
      <c r="PDR476" s="495"/>
      <c r="PDS476" s="495"/>
      <c r="PDT476" s="495"/>
      <c r="PDU476" s="495"/>
      <c r="PDV476" s="495"/>
      <c r="PDW476" s="495"/>
      <c r="PDX476" s="495"/>
      <c r="PDY476" s="495"/>
      <c r="PDZ476" s="495"/>
      <c r="PEA476" s="495"/>
      <c r="PEB476" s="495"/>
      <c r="PEC476" s="495"/>
      <c r="PED476" s="495"/>
      <c r="PEE476" s="495"/>
      <c r="PEF476" s="495"/>
      <c r="PEG476" s="495"/>
      <c r="PEH476" s="495"/>
      <c r="PEI476" s="495"/>
      <c r="PEJ476" s="495"/>
      <c r="PEK476" s="495"/>
      <c r="PEL476" s="495"/>
      <c r="PEM476" s="495"/>
      <c r="PEN476" s="495"/>
      <c r="PEO476" s="495"/>
      <c r="PEP476" s="495"/>
      <c r="PEQ476" s="495"/>
      <c r="PER476" s="495"/>
      <c r="PES476" s="495"/>
      <c r="PET476" s="495"/>
      <c r="PEU476" s="495"/>
      <c r="PEV476" s="495"/>
      <c r="PEW476" s="495"/>
      <c r="PEX476" s="495"/>
      <c r="PEY476" s="495"/>
      <c r="PEZ476" s="495"/>
      <c r="PFA476" s="495"/>
      <c r="PFB476" s="495"/>
      <c r="PFC476" s="495"/>
      <c r="PFD476" s="495"/>
      <c r="PFE476" s="495"/>
      <c r="PFF476" s="495"/>
      <c r="PFG476" s="495"/>
      <c r="PFH476" s="495"/>
      <c r="PFI476" s="495"/>
      <c r="PFJ476" s="495"/>
      <c r="PFK476" s="495"/>
      <c r="PFL476" s="495"/>
      <c r="PFM476" s="495"/>
      <c r="PFN476" s="495"/>
      <c r="PFO476" s="495"/>
      <c r="PFP476" s="495"/>
      <c r="PFQ476" s="495"/>
      <c r="PFR476" s="495"/>
      <c r="PFS476" s="495"/>
      <c r="PFT476" s="495"/>
      <c r="PFU476" s="495"/>
      <c r="PFV476" s="495"/>
      <c r="PFW476" s="495"/>
      <c r="PFX476" s="495"/>
      <c r="PFY476" s="495"/>
      <c r="PFZ476" s="495"/>
      <c r="PGA476" s="495"/>
      <c r="PGB476" s="495"/>
      <c r="PGC476" s="495"/>
      <c r="PGD476" s="495"/>
      <c r="PGE476" s="495"/>
      <c r="PGF476" s="495"/>
      <c r="PGG476" s="495"/>
      <c r="PGH476" s="495"/>
      <c r="PGI476" s="495"/>
      <c r="PGJ476" s="495"/>
      <c r="PGK476" s="495"/>
      <c r="PGL476" s="495"/>
      <c r="PGM476" s="495"/>
      <c r="PGN476" s="495"/>
      <c r="PGO476" s="495"/>
      <c r="PGP476" s="495"/>
      <c r="PGQ476" s="495"/>
      <c r="PGR476" s="495"/>
      <c r="PGS476" s="495"/>
      <c r="PGT476" s="495"/>
      <c r="PGU476" s="495"/>
      <c r="PGV476" s="495"/>
      <c r="PGW476" s="495"/>
      <c r="PGX476" s="495"/>
      <c r="PGY476" s="495"/>
      <c r="PGZ476" s="495"/>
      <c r="PHA476" s="495"/>
      <c r="PHB476" s="495"/>
      <c r="PHC476" s="495"/>
      <c r="PHD476" s="495"/>
      <c r="PHE476" s="495"/>
      <c r="PHF476" s="495"/>
      <c r="PHG476" s="495"/>
      <c r="PHH476" s="495"/>
      <c r="PHI476" s="495"/>
      <c r="PHJ476" s="495"/>
      <c r="PHK476" s="495"/>
      <c r="PHL476" s="495"/>
      <c r="PHM476" s="495"/>
      <c r="PHN476" s="495"/>
      <c r="PHO476" s="495"/>
      <c r="PHP476" s="495"/>
      <c r="PHQ476" s="495"/>
      <c r="PHR476" s="495"/>
      <c r="PHS476" s="495"/>
      <c r="PHT476" s="495"/>
      <c r="PHU476" s="495"/>
      <c r="PHV476" s="495"/>
      <c r="PHW476" s="495"/>
      <c r="PHX476" s="495"/>
      <c r="PHY476" s="495"/>
      <c r="PHZ476" s="495"/>
      <c r="PIA476" s="495"/>
      <c r="PIB476" s="495"/>
      <c r="PIC476" s="495"/>
      <c r="PID476" s="495"/>
      <c r="PIE476" s="495"/>
      <c r="PIF476" s="495"/>
      <c r="PIG476" s="495"/>
      <c r="PIH476" s="495"/>
      <c r="PII476" s="495"/>
      <c r="PIJ476" s="495"/>
      <c r="PIK476" s="495"/>
      <c r="PIL476" s="495"/>
      <c r="PIM476" s="495"/>
      <c r="PIN476" s="495"/>
      <c r="PIO476" s="495"/>
      <c r="PIP476" s="495"/>
      <c r="PIQ476" s="495"/>
      <c r="PIR476" s="495"/>
      <c r="PIS476" s="495"/>
      <c r="PIT476" s="495"/>
      <c r="PIU476" s="495"/>
      <c r="PIV476" s="495"/>
      <c r="PIW476" s="495"/>
      <c r="PIX476" s="495"/>
      <c r="PIY476" s="495"/>
      <c r="PIZ476" s="495"/>
      <c r="PJA476" s="495"/>
      <c r="PJB476" s="495"/>
      <c r="PJC476" s="495"/>
      <c r="PJD476" s="495"/>
      <c r="PJE476" s="495"/>
      <c r="PJF476" s="495"/>
      <c r="PJG476" s="495"/>
      <c r="PJH476" s="495"/>
      <c r="PJI476" s="495"/>
      <c r="PJJ476" s="495"/>
      <c r="PJK476" s="495"/>
      <c r="PJL476" s="495"/>
      <c r="PJM476" s="495"/>
      <c r="PJN476" s="495"/>
      <c r="PJO476" s="495"/>
      <c r="PJP476" s="495"/>
      <c r="PJQ476" s="495"/>
      <c r="PJR476" s="495"/>
      <c r="PJS476" s="495"/>
      <c r="PJT476" s="495"/>
      <c r="PJU476" s="495"/>
      <c r="PJV476" s="495"/>
      <c r="PJW476" s="495"/>
      <c r="PJX476" s="495"/>
      <c r="PJY476" s="495"/>
      <c r="PJZ476" s="495"/>
      <c r="PKA476" s="495"/>
      <c r="PKB476" s="495"/>
      <c r="PKC476" s="495"/>
      <c r="PKD476" s="495"/>
      <c r="PKE476" s="495"/>
      <c r="PKF476" s="495"/>
      <c r="PKG476" s="495"/>
      <c r="PKH476" s="495"/>
      <c r="PKI476" s="495"/>
      <c r="PKJ476" s="495"/>
      <c r="PKK476" s="495"/>
      <c r="PKL476" s="495"/>
      <c r="PKM476" s="495"/>
      <c r="PKN476" s="495"/>
      <c r="PKO476" s="495"/>
      <c r="PKP476" s="495"/>
      <c r="PKQ476" s="495"/>
      <c r="PKR476" s="495"/>
      <c r="PKS476" s="495"/>
      <c r="PKT476" s="495"/>
      <c r="PKU476" s="495"/>
      <c r="PKV476" s="495"/>
      <c r="PKW476" s="495"/>
      <c r="PKX476" s="495"/>
      <c r="PKY476" s="495"/>
      <c r="PKZ476" s="495"/>
      <c r="PLA476" s="495"/>
      <c r="PLB476" s="495"/>
      <c r="PLC476" s="495"/>
      <c r="PLD476" s="495"/>
      <c r="PLE476" s="495"/>
      <c r="PLF476" s="495"/>
      <c r="PLG476" s="495"/>
      <c r="PLH476" s="495"/>
      <c r="PLI476" s="495"/>
      <c r="PLJ476" s="495"/>
      <c r="PLK476" s="495"/>
      <c r="PLL476" s="495"/>
      <c r="PLM476" s="495"/>
      <c r="PLN476" s="495"/>
      <c r="PLO476" s="495"/>
      <c r="PLP476" s="495"/>
      <c r="PLQ476" s="495"/>
      <c r="PLR476" s="495"/>
      <c r="PLS476" s="495"/>
      <c r="PLT476" s="495"/>
      <c r="PLU476" s="495"/>
      <c r="PLV476" s="495"/>
      <c r="PLW476" s="495"/>
      <c r="PLX476" s="495"/>
      <c r="PLY476" s="495"/>
      <c r="PLZ476" s="495"/>
      <c r="PMA476" s="495"/>
      <c r="PMB476" s="495"/>
      <c r="PMC476" s="495"/>
      <c r="PMD476" s="495"/>
      <c r="PME476" s="495"/>
      <c r="PMF476" s="495"/>
      <c r="PMG476" s="495"/>
      <c r="PMH476" s="495"/>
      <c r="PMI476" s="495"/>
      <c r="PMJ476" s="495"/>
      <c r="PMK476" s="495"/>
      <c r="PML476" s="495"/>
      <c r="PMM476" s="495"/>
      <c r="PMN476" s="495"/>
      <c r="PMO476" s="495"/>
      <c r="PMP476" s="495"/>
      <c r="PMQ476" s="495"/>
      <c r="PMR476" s="495"/>
      <c r="PMS476" s="495"/>
      <c r="PMT476" s="495"/>
      <c r="PMU476" s="495"/>
      <c r="PMV476" s="495"/>
      <c r="PMW476" s="495"/>
      <c r="PMX476" s="495"/>
      <c r="PMY476" s="495"/>
      <c r="PMZ476" s="495"/>
      <c r="PNA476" s="495"/>
      <c r="PNB476" s="495"/>
      <c r="PNC476" s="495"/>
      <c r="PND476" s="495"/>
      <c r="PNE476" s="495"/>
      <c r="PNF476" s="495"/>
      <c r="PNG476" s="495"/>
      <c r="PNH476" s="495"/>
      <c r="PNI476" s="495"/>
      <c r="PNJ476" s="495"/>
      <c r="PNK476" s="495"/>
      <c r="PNL476" s="495"/>
      <c r="PNM476" s="495"/>
      <c r="PNN476" s="495"/>
      <c r="PNO476" s="495"/>
      <c r="PNP476" s="495"/>
      <c r="PNQ476" s="495"/>
      <c r="PNR476" s="495"/>
      <c r="PNS476" s="495"/>
      <c r="PNT476" s="495"/>
      <c r="PNU476" s="495"/>
      <c r="PNV476" s="495"/>
      <c r="PNW476" s="495"/>
      <c r="PNX476" s="495"/>
      <c r="PNY476" s="495"/>
      <c r="PNZ476" s="495"/>
      <c r="POA476" s="495"/>
      <c r="POB476" s="495"/>
      <c r="POC476" s="495"/>
      <c r="POD476" s="495"/>
      <c r="POE476" s="495"/>
      <c r="POF476" s="495"/>
      <c r="POG476" s="495"/>
      <c r="POH476" s="495"/>
      <c r="POI476" s="495"/>
      <c r="POJ476" s="495"/>
      <c r="POK476" s="495"/>
      <c r="POL476" s="495"/>
      <c r="POM476" s="495"/>
      <c r="PON476" s="495"/>
      <c r="POO476" s="495"/>
      <c r="POP476" s="495"/>
      <c r="POQ476" s="495"/>
      <c r="POR476" s="495"/>
      <c r="POS476" s="495"/>
      <c r="POT476" s="495"/>
      <c r="POU476" s="495"/>
      <c r="POV476" s="495"/>
      <c r="POW476" s="495"/>
      <c r="POX476" s="495"/>
      <c r="POY476" s="495"/>
      <c r="POZ476" s="495"/>
      <c r="PPA476" s="495"/>
      <c r="PPB476" s="495"/>
      <c r="PPC476" s="495"/>
      <c r="PPD476" s="495"/>
      <c r="PPE476" s="495"/>
      <c r="PPF476" s="495"/>
      <c r="PPG476" s="495"/>
      <c r="PPH476" s="495"/>
      <c r="PPI476" s="495"/>
      <c r="PPJ476" s="495"/>
      <c r="PPK476" s="495"/>
      <c r="PPL476" s="495"/>
      <c r="PPM476" s="495"/>
      <c r="PPN476" s="495"/>
      <c r="PPO476" s="495"/>
      <c r="PPP476" s="495"/>
      <c r="PPQ476" s="495"/>
      <c r="PPR476" s="495"/>
      <c r="PPS476" s="495"/>
      <c r="PPT476" s="495"/>
      <c r="PPU476" s="495"/>
      <c r="PPV476" s="495"/>
      <c r="PPW476" s="495"/>
      <c r="PPX476" s="495"/>
      <c r="PPY476" s="495"/>
      <c r="PPZ476" s="495"/>
      <c r="PQA476" s="495"/>
      <c r="PQB476" s="495"/>
      <c r="PQC476" s="495"/>
      <c r="PQD476" s="495"/>
      <c r="PQE476" s="495"/>
      <c r="PQF476" s="495"/>
      <c r="PQG476" s="495"/>
      <c r="PQH476" s="495"/>
      <c r="PQI476" s="495"/>
      <c r="PQJ476" s="495"/>
      <c r="PQK476" s="495"/>
      <c r="PQL476" s="495"/>
      <c r="PQM476" s="495"/>
      <c r="PQN476" s="495"/>
      <c r="PQO476" s="495"/>
      <c r="PQP476" s="495"/>
      <c r="PQQ476" s="495"/>
      <c r="PQR476" s="495"/>
      <c r="PQS476" s="495"/>
      <c r="PQT476" s="495"/>
      <c r="PQU476" s="495"/>
      <c r="PQV476" s="495"/>
      <c r="PQW476" s="495"/>
      <c r="PQX476" s="495"/>
      <c r="PQY476" s="495"/>
      <c r="PQZ476" s="495"/>
      <c r="PRA476" s="495"/>
      <c r="PRB476" s="495"/>
      <c r="PRC476" s="495"/>
      <c r="PRD476" s="495"/>
      <c r="PRE476" s="495"/>
      <c r="PRF476" s="495"/>
      <c r="PRG476" s="495"/>
      <c r="PRH476" s="495"/>
      <c r="PRI476" s="495"/>
      <c r="PRJ476" s="495"/>
      <c r="PRK476" s="495"/>
      <c r="PRL476" s="495"/>
      <c r="PRM476" s="495"/>
      <c r="PRN476" s="495"/>
      <c r="PRO476" s="495"/>
      <c r="PRP476" s="495"/>
      <c r="PRQ476" s="495"/>
      <c r="PRR476" s="495"/>
      <c r="PRS476" s="495"/>
      <c r="PRT476" s="495"/>
      <c r="PRU476" s="495"/>
      <c r="PRV476" s="495"/>
      <c r="PRW476" s="495"/>
      <c r="PRX476" s="495"/>
      <c r="PRY476" s="495"/>
      <c r="PRZ476" s="495"/>
      <c r="PSA476" s="495"/>
      <c r="PSB476" s="495"/>
      <c r="PSC476" s="495"/>
      <c r="PSD476" s="495"/>
      <c r="PSE476" s="495"/>
      <c r="PSF476" s="495"/>
      <c r="PSG476" s="495"/>
      <c r="PSH476" s="495"/>
      <c r="PSI476" s="495"/>
      <c r="PSJ476" s="495"/>
      <c r="PSK476" s="495"/>
      <c r="PSL476" s="495"/>
      <c r="PSM476" s="495"/>
      <c r="PSN476" s="495"/>
      <c r="PSO476" s="495"/>
      <c r="PSP476" s="495"/>
      <c r="PSQ476" s="495"/>
      <c r="PSR476" s="495"/>
      <c r="PSS476" s="495"/>
      <c r="PST476" s="495"/>
      <c r="PSU476" s="495"/>
      <c r="PSV476" s="495"/>
      <c r="PSW476" s="495"/>
      <c r="PSX476" s="495"/>
      <c r="PSY476" s="495"/>
      <c r="PSZ476" s="495"/>
      <c r="PTA476" s="495"/>
      <c r="PTB476" s="495"/>
      <c r="PTC476" s="495"/>
      <c r="PTD476" s="495"/>
      <c r="PTE476" s="495"/>
      <c r="PTF476" s="495"/>
      <c r="PTG476" s="495"/>
      <c r="PTH476" s="495"/>
      <c r="PTI476" s="495"/>
      <c r="PTJ476" s="495"/>
      <c r="PTK476" s="495"/>
      <c r="PTL476" s="495"/>
      <c r="PTM476" s="495"/>
      <c r="PTN476" s="495"/>
      <c r="PTO476" s="495"/>
      <c r="PTP476" s="495"/>
      <c r="PTQ476" s="495"/>
      <c r="PTR476" s="495"/>
      <c r="PTS476" s="495"/>
      <c r="PTT476" s="495"/>
      <c r="PTU476" s="495"/>
      <c r="PTV476" s="495"/>
      <c r="PTW476" s="495"/>
      <c r="PTX476" s="495"/>
      <c r="PTY476" s="495"/>
      <c r="PTZ476" s="495"/>
      <c r="PUA476" s="495"/>
      <c r="PUB476" s="495"/>
      <c r="PUC476" s="495"/>
      <c r="PUD476" s="495"/>
      <c r="PUE476" s="495"/>
      <c r="PUF476" s="495"/>
      <c r="PUG476" s="495"/>
      <c r="PUH476" s="495"/>
      <c r="PUI476" s="495"/>
      <c r="PUJ476" s="495"/>
      <c r="PUK476" s="495"/>
      <c r="PUL476" s="495"/>
      <c r="PUM476" s="495"/>
      <c r="PUN476" s="495"/>
      <c r="PUO476" s="495"/>
      <c r="PUP476" s="495"/>
      <c r="PUQ476" s="495"/>
      <c r="PUR476" s="495"/>
      <c r="PUS476" s="495"/>
      <c r="PUT476" s="495"/>
      <c r="PUU476" s="495"/>
      <c r="PUV476" s="495"/>
      <c r="PUW476" s="495"/>
      <c r="PUX476" s="495"/>
      <c r="PUY476" s="495"/>
      <c r="PUZ476" s="495"/>
      <c r="PVA476" s="495"/>
      <c r="PVB476" s="495"/>
      <c r="PVC476" s="495"/>
      <c r="PVD476" s="495"/>
      <c r="PVE476" s="495"/>
      <c r="PVF476" s="495"/>
      <c r="PVG476" s="495"/>
      <c r="PVH476" s="495"/>
      <c r="PVI476" s="495"/>
      <c r="PVJ476" s="495"/>
      <c r="PVK476" s="495"/>
      <c r="PVL476" s="495"/>
      <c r="PVM476" s="495"/>
      <c r="PVN476" s="495"/>
      <c r="PVO476" s="495"/>
      <c r="PVP476" s="495"/>
      <c r="PVQ476" s="495"/>
      <c r="PVR476" s="495"/>
      <c r="PVS476" s="495"/>
      <c r="PVT476" s="495"/>
      <c r="PVU476" s="495"/>
      <c r="PVV476" s="495"/>
      <c r="PVW476" s="495"/>
      <c r="PVX476" s="495"/>
      <c r="PVY476" s="495"/>
      <c r="PVZ476" s="495"/>
      <c r="PWA476" s="495"/>
      <c r="PWB476" s="495"/>
      <c r="PWC476" s="495"/>
      <c r="PWD476" s="495"/>
      <c r="PWE476" s="495"/>
      <c r="PWF476" s="495"/>
      <c r="PWG476" s="495"/>
      <c r="PWH476" s="495"/>
      <c r="PWI476" s="495"/>
      <c r="PWJ476" s="495"/>
      <c r="PWK476" s="495"/>
      <c r="PWL476" s="495"/>
      <c r="PWM476" s="495"/>
      <c r="PWN476" s="495"/>
      <c r="PWO476" s="495"/>
      <c r="PWP476" s="495"/>
      <c r="PWQ476" s="495"/>
      <c r="PWR476" s="495"/>
      <c r="PWS476" s="495"/>
      <c r="PWT476" s="495"/>
      <c r="PWU476" s="495"/>
      <c r="PWV476" s="495"/>
      <c r="PWW476" s="495"/>
      <c r="PWX476" s="495"/>
      <c r="PWY476" s="495"/>
      <c r="PWZ476" s="495"/>
      <c r="PXA476" s="495"/>
      <c r="PXB476" s="495"/>
      <c r="PXC476" s="495"/>
      <c r="PXD476" s="495"/>
      <c r="PXE476" s="495"/>
      <c r="PXF476" s="495"/>
      <c r="PXG476" s="495"/>
      <c r="PXH476" s="495"/>
      <c r="PXI476" s="495"/>
      <c r="PXJ476" s="495"/>
      <c r="PXK476" s="495"/>
      <c r="PXL476" s="495"/>
      <c r="PXM476" s="495"/>
      <c r="PXN476" s="495"/>
      <c r="PXO476" s="495"/>
      <c r="PXP476" s="495"/>
      <c r="PXQ476" s="495"/>
      <c r="PXR476" s="495"/>
      <c r="PXS476" s="495"/>
      <c r="PXT476" s="495"/>
      <c r="PXU476" s="495"/>
      <c r="PXV476" s="495"/>
      <c r="PXW476" s="495"/>
      <c r="PXX476" s="495"/>
      <c r="PXY476" s="495"/>
      <c r="PXZ476" s="495"/>
      <c r="PYA476" s="495"/>
      <c r="PYB476" s="495"/>
      <c r="PYC476" s="495"/>
      <c r="PYD476" s="495"/>
      <c r="PYE476" s="495"/>
      <c r="PYF476" s="495"/>
      <c r="PYG476" s="495"/>
      <c r="PYH476" s="495"/>
      <c r="PYI476" s="495"/>
      <c r="PYJ476" s="495"/>
      <c r="PYK476" s="495"/>
      <c r="PYL476" s="495"/>
      <c r="PYM476" s="495"/>
      <c r="PYN476" s="495"/>
      <c r="PYO476" s="495"/>
      <c r="PYP476" s="495"/>
      <c r="PYQ476" s="495"/>
      <c r="PYR476" s="495"/>
      <c r="PYS476" s="495"/>
      <c r="PYT476" s="495"/>
      <c r="PYU476" s="495"/>
      <c r="PYV476" s="495"/>
      <c r="PYW476" s="495"/>
      <c r="PYX476" s="495"/>
      <c r="PYY476" s="495"/>
      <c r="PYZ476" s="495"/>
      <c r="PZA476" s="495"/>
      <c r="PZB476" s="495"/>
      <c r="PZC476" s="495"/>
      <c r="PZD476" s="495"/>
      <c r="PZE476" s="495"/>
      <c r="PZF476" s="495"/>
      <c r="PZG476" s="495"/>
      <c r="PZH476" s="495"/>
      <c r="PZI476" s="495"/>
      <c r="PZJ476" s="495"/>
      <c r="PZK476" s="495"/>
      <c r="PZL476" s="495"/>
      <c r="PZM476" s="495"/>
      <c r="PZN476" s="495"/>
      <c r="PZO476" s="495"/>
      <c r="PZP476" s="495"/>
      <c r="PZQ476" s="495"/>
      <c r="PZR476" s="495"/>
      <c r="PZS476" s="495"/>
      <c r="PZT476" s="495"/>
      <c r="PZU476" s="495"/>
      <c r="PZV476" s="495"/>
      <c r="PZW476" s="495"/>
      <c r="PZX476" s="495"/>
      <c r="PZY476" s="495"/>
      <c r="PZZ476" s="495"/>
      <c r="QAA476" s="495"/>
      <c r="QAB476" s="495"/>
      <c r="QAC476" s="495"/>
      <c r="QAD476" s="495"/>
      <c r="QAE476" s="495"/>
      <c r="QAF476" s="495"/>
      <c r="QAG476" s="495"/>
      <c r="QAH476" s="495"/>
      <c r="QAI476" s="495"/>
      <c r="QAJ476" s="495"/>
      <c r="QAK476" s="495"/>
      <c r="QAL476" s="495"/>
      <c r="QAM476" s="495"/>
      <c r="QAN476" s="495"/>
      <c r="QAO476" s="495"/>
      <c r="QAP476" s="495"/>
      <c r="QAQ476" s="495"/>
      <c r="QAR476" s="495"/>
      <c r="QAS476" s="495"/>
      <c r="QAT476" s="495"/>
      <c r="QAU476" s="495"/>
      <c r="QAV476" s="495"/>
      <c r="QAW476" s="495"/>
      <c r="QAX476" s="495"/>
      <c r="QAY476" s="495"/>
      <c r="QAZ476" s="495"/>
      <c r="QBA476" s="495"/>
      <c r="QBB476" s="495"/>
      <c r="QBC476" s="495"/>
      <c r="QBD476" s="495"/>
      <c r="QBE476" s="495"/>
      <c r="QBF476" s="495"/>
      <c r="QBG476" s="495"/>
      <c r="QBH476" s="495"/>
      <c r="QBI476" s="495"/>
      <c r="QBJ476" s="495"/>
      <c r="QBK476" s="495"/>
      <c r="QBL476" s="495"/>
      <c r="QBM476" s="495"/>
      <c r="QBN476" s="495"/>
      <c r="QBO476" s="495"/>
      <c r="QBP476" s="495"/>
      <c r="QBQ476" s="495"/>
      <c r="QBR476" s="495"/>
      <c r="QBS476" s="495"/>
      <c r="QBT476" s="495"/>
      <c r="QBU476" s="495"/>
      <c r="QBV476" s="495"/>
      <c r="QBW476" s="495"/>
      <c r="QBX476" s="495"/>
      <c r="QBY476" s="495"/>
      <c r="QBZ476" s="495"/>
      <c r="QCA476" s="495"/>
      <c r="QCB476" s="495"/>
      <c r="QCC476" s="495"/>
      <c r="QCD476" s="495"/>
      <c r="QCE476" s="495"/>
      <c r="QCF476" s="495"/>
      <c r="QCG476" s="495"/>
      <c r="QCH476" s="495"/>
      <c r="QCI476" s="495"/>
      <c r="QCJ476" s="495"/>
      <c r="QCK476" s="495"/>
      <c r="QCL476" s="495"/>
      <c r="QCM476" s="495"/>
      <c r="QCN476" s="495"/>
      <c r="QCO476" s="495"/>
      <c r="QCP476" s="495"/>
      <c r="QCQ476" s="495"/>
      <c r="QCR476" s="495"/>
      <c r="QCS476" s="495"/>
      <c r="QCT476" s="495"/>
      <c r="QCU476" s="495"/>
      <c r="QCV476" s="495"/>
      <c r="QCW476" s="495"/>
      <c r="QCX476" s="495"/>
      <c r="QCY476" s="495"/>
      <c r="QCZ476" s="495"/>
      <c r="QDA476" s="495"/>
      <c r="QDB476" s="495"/>
      <c r="QDC476" s="495"/>
      <c r="QDD476" s="495"/>
      <c r="QDE476" s="495"/>
      <c r="QDF476" s="495"/>
      <c r="QDG476" s="495"/>
      <c r="QDH476" s="495"/>
      <c r="QDI476" s="495"/>
      <c r="QDJ476" s="495"/>
      <c r="QDK476" s="495"/>
      <c r="QDL476" s="495"/>
      <c r="QDM476" s="495"/>
      <c r="QDN476" s="495"/>
      <c r="QDO476" s="495"/>
      <c r="QDP476" s="495"/>
      <c r="QDQ476" s="495"/>
      <c r="QDR476" s="495"/>
      <c r="QDS476" s="495"/>
      <c r="QDT476" s="495"/>
      <c r="QDU476" s="495"/>
      <c r="QDV476" s="495"/>
      <c r="QDW476" s="495"/>
      <c r="QDX476" s="495"/>
      <c r="QDY476" s="495"/>
      <c r="QDZ476" s="495"/>
      <c r="QEA476" s="495"/>
      <c r="QEB476" s="495"/>
      <c r="QEC476" s="495"/>
      <c r="QED476" s="495"/>
      <c r="QEE476" s="495"/>
      <c r="QEF476" s="495"/>
      <c r="QEG476" s="495"/>
      <c r="QEH476" s="495"/>
      <c r="QEI476" s="495"/>
      <c r="QEJ476" s="495"/>
      <c r="QEK476" s="495"/>
      <c r="QEL476" s="495"/>
      <c r="QEM476" s="495"/>
      <c r="QEN476" s="495"/>
      <c r="QEO476" s="495"/>
      <c r="QEP476" s="495"/>
      <c r="QEQ476" s="495"/>
      <c r="QER476" s="495"/>
      <c r="QES476" s="495"/>
      <c r="QET476" s="495"/>
      <c r="QEU476" s="495"/>
      <c r="QEV476" s="495"/>
      <c r="QEW476" s="495"/>
      <c r="QEX476" s="495"/>
      <c r="QEY476" s="495"/>
      <c r="QEZ476" s="495"/>
      <c r="QFA476" s="495"/>
      <c r="QFB476" s="495"/>
      <c r="QFC476" s="495"/>
      <c r="QFD476" s="495"/>
      <c r="QFE476" s="495"/>
      <c r="QFF476" s="495"/>
      <c r="QFG476" s="495"/>
      <c r="QFH476" s="495"/>
      <c r="QFI476" s="495"/>
      <c r="QFJ476" s="495"/>
      <c r="QFK476" s="495"/>
      <c r="QFL476" s="495"/>
      <c r="QFM476" s="495"/>
      <c r="QFN476" s="495"/>
      <c r="QFO476" s="495"/>
      <c r="QFP476" s="495"/>
      <c r="QFQ476" s="495"/>
      <c r="QFR476" s="495"/>
      <c r="QFS476" s="495"/>
      <c r="QFT476" s="495"/>
      <c r="QFU476" s="495"/>
      <c r="QFV476" s="495"/>
      <c r="QFW476" s="495"/>
      <c r="QFX476" s="495"/>
      <c r="QFY476" s="495"/>
      <c r="QFZ476" s="495"/>
      <c r="QGA476" s="495"/>
      <c r="QGB476" s="495"/>
      <c r="QGC476" s="495"/>
      <c r="QGD476" s="495"/>
      <c r="QGE476" s="495"/>
      <c r="QGF476" s="495"/>
      <c r="QGG476" s="495"/>
      <c r="QGH476" s="495"/>
      <c r="QGI476" s="495"/>
      <c r="QGJ476" s="495"/>
      <c r="QGK476" s="495"/>
      <c r="QGL476" s="495"/>
      <c r="QGM476" s="495"/>
      <c r="QGN476" s="495"/>
      <c r="QGO476" s="495"/>
      <c r="QGP476" s="495"/>
      <c r="QGQ476" s="495"/>
      <c r="QGR476" s="495"/>
      <c r="QGS476" s="495"/>
      <c r="QGT476" s="495"/>
      <c r="QGU476" s="495"/>
      <c r="QGV476" s="495"/>
      <c r="QGW476" s="495"/>
      <c r="QGX476" s="495"/>
      <c r="QGY476" s="495"/>
      <c r="QGZ476" s="495"/>
      <c r="QHA476" s="495"/>
      <c r="QHB476" s="495"/>
      <c r="QHC476" s="495"/>
      <c r="QHD476" s="495"/>
      <c r="QHE476" s="495"/>
      <c r="QHF476" s="495"/>
      <c r="QHG476" s="495"/>
      <c r="QHH476" s="495"/>
      <c r="QHI476" s="495"/>
      <c r="QHJ476" s="495"/>
      <c r="QHK476" s="495"/>
      <c r="QHL476" s="495"/>
      <c r="QHM476" s="495"/>
      <c r="QHN476" s="495"/>
      <c r="QHO476" s="495"/>
      <c r="QHP476" s="495"/>
      <c r="QHQ476" s="495"/>
      <c r="QHR476" s="495"/>
      <c r="QHS476" s="495"/>
      <c r="QHT476" s="495"/>
      <c r="QHU476" s="495"/>
      <c r="QHV476" s="495"/>
      <c r="QHW476" s="495"/>
      <c r="QHX476" s="495"/>
      <c r="QHY476" s="495"/>
      <c r="QHZ476" s="495"/>
      <c r="QIA476" s="495"/>
      <c r="QIB476" s="495"/>
      <c r="QIC476" s="495"/>
      <c r="QID476" s="495"/>
      <c r="QIE476" s="495"/>
      <c r="QIF476" s="495"/>
      <c r="QIG476" s="495"/>
      <c r="QIH476" s="495"/>
      <c r="QII476" s="495"/>
      <c r="QIJ476" s="495"/>
      <c r="QIK476" s="495"/>
      <c r="QIL476" s="495"/>
      <c r="QIM476" s="495"/>
      <c r="QIN476" s="495"/>
      <c r="QIO476" s="495"/>
      <c r="QIP476" s="495"/>
      <c r="QIQ476" s="495"/>
      <c r="QIR476" s="495"/>
      <c r="QIS476" s="495"/>
      <c r="QIT476" s="495"/>
      <c r="QIU476" s="495"/>
      <c r="QIV476" s="495"/>
      <c r="QIW476" s="495"/>
      <c r="QIX476" s="495"/>
      <c r="QIY476" s="495"/>
      <c r="QIZ476" s="495"/>
      <c r="QJA476" s="495"/>
      <c r="QJB476" s="495"/>
      <c r="QJC476" s="495"/>
      <c r="QJD476" s="495"/>
      <c r="QJE476" s="495"/>
      <c r="QJF476" s="495"/>
      <c r="QJG476" s="495"/>
      <c r="QJH476" s="495"/>
      <c r="QJI476" s="495"/>
      <c r="QJJ476" s="495"/>
      <c r="QJK476" s="495"/>
      <c r="QJL476" s="495"/>
      <c r="QJM476" s="495"/>
      <c r="QJN476" s="495"/>
      <c r="QJO476" s="495"/>
      <c r="QJP476" s="495"/>
      <c r="QJQ476" s="495"/>
      <c r="QJR476" s="495"/>
      <c r="QJS476" s="495"/>
      <c r="QJT476" s="495"/>
      <c r="QJU476" s="495"/>
      <c r="QJV476" s="495"/>
      <c r="QJW476" s="495"/>
      <c r="QJX476" s="495"/>
      <c r="QJY476" s="495"/>
      <c r="QJZ476" s="495"/>
      <c r="QKA476" s="495"/>
      <c r="QKB476" s="495"/>
      <c r="QKC476" s="495"/>
      <c r="QKD476" s="495"/>
      <c r="QKE476" s="495"/>
      <c r="QKF476" s="495"/>
      <c r="QKG476" s="495"/>
      <c r="QKH476" s="495"/>
      <c r="QKI476" s="495"/>
      <c r="QKJ476" s="495"/>
      <c r="QKK476" s="495"/>
      <c r="QKL476" s="495"/>
      <c r="QKM476" s="495"/>
      <c r="QKN476" s="495"/>
      <c r="QKO476" s="495"/>
      <c r="QKP476" s="495"/>
      <c r="QKQ476" s="495"/>
      <c r="QKR476" s="495"/>
      <c r="QKS476" s="495"/>
      <c r="QKT476" s="495"/>
      <c r="QKU476" s="495"/>
      <c r="QKV476" s="495"/>
      <c r="QKW476" s="495"/>
      <c r="QKX476" s="495"/>
      <c r="QKY476" s="495"/>
      <c r="QKZ476" s="495"/>
      <c r="QLA476" s="495"/>
      <c r="QLB476" s="495"/>
      <c r="QLC476" s="495"/>
      <c r="QLD476" s="495"/>
      <c r="QLE476" s="495"/>
      <c r="QLF476" s="495"/>
      <c r="QLG476" s="495"/>
      <c r="QLH476" s="495"/>
      <c r="QLI476" s="495"/>
      <c r="QLJ476" s="495"/>
      <c r="QLK476" s="495"/>
      <c r="QLL476" s="495"/>
      <c r="QLM476" s="495"/>
      <c r="QLN476" s="495"/>
      <c r="QLO476" s="495"/>
      <c r="QLP476" s="495"/>
      <c r="QLQ476" s="495"/>
      <c r="QLR476" s="495"/>
      <c r="QLS476" s="495"/>
      <c r="QLT476" s="495"/>
      <c r="QLU476" s="495"/>
      <c r="QLV476" s="495"/>
      <c r="QLW476" s="495"/>
      <c r="QLX476" s="495"/>
      <c r="QLY476" s="495"/>
      <c r="QLZ476" s="495"/>
      <c r="QMA476" s="495"/>
      <c r="QMB476" s="495"/>
      <c r="QMC476" s="495"/>
      <c r="QMD476" s="495"/>
      <c r="QME476" s="495"/>
      <c r="QMF476" s="495"/>
      <c r="QMG476" s="495"/>
      <c r="QMH476" s="495"/>
      <c r="QMI476" s="495"/>
      <c r="QMJ476" s="495"/>
      <c r="QMK476" s="495"/>
      <c r="QML476" s="495"/>
      <c r="QMM476" s="495"/>
      <c r="QMN476" s="495"/>
      <c r="QMO476" s="495"/>
      <c r="QMP476" s="495"/>
      <c r="QMQ476" s="495"/>
      <c r="QMR476" s="495"/>
      <c r="QMS476" s="495"/>
      <c r="QMT476" s="495"/>
      <c r="QMU476" s="495"/>
      <c r="QMV476" s="495"/>
      <c r="QMW476" s="495"/>
      <c r="QMX476" s="495"/>
      <c r="QMY476" s="495"/>
      <c r="QMZ476" s="495"/>
      <c r="QNA476" s="495"/>
      <c r="QNB476" s="495"/>
      <c r="QNC476" s="495"/>
      <c r="QND476" s="495"/>
      <c r="QNE476" s="495"/>
      <c r="QNF476" s="495"/>
      <c r="QNG476" s="495"/>
      <c r="QNH476" s="495"/>
      <c r="QNI476" s="495"/>
      <c r="QNJ476" s="495"/>
      <c r="QNK476" s="495"/>
      <c r="QNL476" s="495"/>
      <c r="QNM476" s="495"/>
      <c r="QNN476" s="495"/>
      <c r="QNO476" s="495"/>
      <c r="QNP476" s="495"/>
      <c r="QNQ476" s="495"/>
      <c r="QNR476" s="495"/>
      <c r="QNS476" s="495"/>
      <c r="QNT476" s="495"/>
      <c r="QNU476" s="495"/>
      <c r="QNV476" s="495"/>
      <c r="QNW476" s="495"/>
      <c r="QNX476" s="495"/>
      <c r="QNY476" s="495"/>
      <c r="QNZ476" s="495"/>
      <c r="QOA476" s="495"/>
      <c r="QOB476" s="495"/>
      <c r="QOC476" s="495"/>
      <c r="QOD476" s="495"/>
      <c r="QOE476" s="495"/>
      <c r="QOF476" s="495"/>
      <c r="QOG476" s="495"/>
      <c r="QOH476" s="495"/>
      <c r="QOI476" s="495"/>
      <c r="QOJ476" s="495"/>
      <c r="QOK476" s="495"/>
      <c r="QOL476" s="495"/>
      <c r="QOM476" s="495"/>
      <c r="QON476" s="495"/>
      <c r="QOO476" s="495"/>
      <c r="QOP476" s="495"/>
      <c r="QOQ476" s="495"/>
      <c r="QOR476" s="495"/>
      <c r="QOS476" s="495"/>
      <c r="QOT476" s="495"/>
      <c r="QOU476" s="495"/>
      <c r="QOV476" s="495"/>
      <c r="QOW476" s="495"/>
      <c r="QOX476" s="495"/>
      <c r="QOY476" s="495"/>
      <c r="QOZ476" s="495"/>
      <c r="QPA476" s="495"/>
      <c r="QPB476" s="495"/>
      <c r="QPC476" s="495"/>
      <c r="QPD476" s="495"/>
      <c r="QPE476" s="495"/>
      <c r="QPF476" s="495"/>
      <c r="QPG476" s="495"/>
      <c r="QPH476" s="495"/>
      <c r="QPI476" s="495"/>
      <c r="QPJ476" s="495"/>
      <c r="QPK476" s="495"/>
      <c r="QPL476" s="495"/>
      <c r="QPM476" s="495"/>
      <c r="QPN476" s="495"/>
      <c r="QPO476" s="495"/>
      <c r="QPP476" s="495"/>
      <c r="QPQ476" s="495"/>
      <c r="QPR476" s="495"/>
      <c r="QPS476" s="495"/>
      <c r="QPT476" s="495"/>
      <c r="QPU476" s="495"/>
      <c r="QPV476" s="495"/>
      <c r="QPW476" s="495"/>
      <c r="QPX476" s="495"/>
      <c r="QPY476" s="495"/>
      <c r="QPZ476" s="495"/>
      <c r="QQA476" s="495"/>
      <c r="QQB476" s="495"/>
      <c r="QQC476" s="495"/>
      <c r="QQD476" s="495"/>
      <c r="QQE476" s="495"/>
      <c r="QQF476" s="495"/>
      <c r="QQG476" s="495"/>
      <c r="QQH476" s="495"/>
      <c r="QQI476" s="495"/>
      <c r="QQJ476" s="495"/>
      <c r="QQK476" s="495"/>
      <c r="QQL476" s="495"/>
      <c r="QQM476" s="495"/>
      <c r="QQN476" s="495"/>
      <c r="QQO476" s="495"/>
      <c r="QQP476" s="495"/>
      <c r="QQQ476" s="495"/>
      <c r="QQR476" s="495"/>
      <c r="QQS476" s="495"/>
      <c r="QQT476" s="495"/>
      <c r="QQU476" s="495"/>
      <c r="QQV476" s="495"/>
      <c r="QQW476" s="495"/>
      <c r="QQX476" s="495"/>
      <c r="QQY476" s="495"/>
      <c r="QQZ476" s="495"/>
      <c r="QRA476" s="495"/>
      <c r="QRB476" s="495"/>
      <c r="QRC476" s="495"/>
      <c r="QRD476" s="495"/>
      <c r="QRE476" s="495"/>
      <c r="QRF476" s="495"/>
      <c r="QRG476" s="495"/>
      <c r="QRH476" s="495"/>
      <c r="QRI476" s="495"/>
      <c r="QRJ476" s="495"/>
      <c r="QRK476" s="495"/>
      <c r="QRL476" s="495"/>
      <c r="QRM476" s="495"/>
      <c r="QRN476" s="495"/>
      <c r="QRO476" s="495"/>
      <c r="QRP476" s="495"/>
      <c r="QRQ476" s="495"/>
      <c r="QRR476" s="495"/>
      <c r="QRS476" s="495"/>
      <c r="QRT476" s="495"/>
      <c r="QRU476" s="495"/>
      <c r="QRV476" s="495"/>
      <c r="QRW476" s="495"/>
      <c r="QRX476" s="495"/>
      <c r="QRY476" s="495"/>
      <c r="QRZ476" s="495"/>
      <c r="QSA476" s="495"/>
      <c r="QSB476" s="495"/>
      <c r="QSC476" s="495"/>
      <c r="QSD476" s="495"/>
      <c r="QSE476" s="495"/>
      <c r="QSF476" s="495"/>
      <c r="QSG476" s="495"/>
      <c r="QSH476" s="495"/>
      <c r="QSI476" s="495"/>
      <c r="QSJ476" s="495"/>
      <c r="QSK476" s="495"/>
      <c r="QSL476" s="495"/>
      <c r="QSM476" s="495"/>
      <c r="QSN476" s="495"/>
      <c r="QSO476" s="495"/>
      <c r="QSP476" s="495"/>
      <c r="QSQ476" s="495"/>
      <c r="QSR476" s="495"/>
      <c r="QSS476" s="495"/>
      <c r="QST476" s="495"/>
      <c r="QSU476" s="495"/>
      <c r="QSV476" s="495"/>
      <c r="QSW476" s="495"/>
      <c r="QSX476" s="495"/>
      <c r="QSY476" s="495"/>
      <c r="QSZ476" s="495"/>
      <c r="QTA476" s="495"/>
      <c r="QTB476" s="495"/>
      <c r="QTC476" s="495"/>
      <c r="QTD476" s="495"/>
      <c r="QTE476" s="495"/>
      <c r="QTF476" s="495"/>
      <c r="QTG476" s="495"/>
      <c r="QTH476" s="495"/>
      <c r="QTI476" s="495"/>
      <c r="QTJ476" s="495"/>
      <c r="QTK476" s="495"/>
      <c r="QTL476" s="495"/>
      <c r="QTM476" s="495"/>
      <c r="QTN476" s="495"/>
      <c r="QTO476" s="495"/>
      <c r="QTP476" s="495"/>
      <c r="QTQ476" s="495"/>
      <c r="QTR476" s="495"/>
      <c r="QTS476" s="495"/>
      <c r="QTT476" s="495"/>
      <c r="QTU476" s="495"/>
      <c r="QTV476" s="495"/>
      <c r="QTW476" s="495"/>
      <c r="QTX476" s="495"/>
      <c r="QTY476" s="495"/>
      <c r="QTZ476" s="495"/>
      <c r="QUA476" s="495"/>
      <c r="QUB476" s="495"/>
      <c r="QUC476" s="495"/>
      <c r="QUD476" s="495"/>
      <c r="QUE476" s="495"/>
      <c r="QUF476" s="495"/>
      <c r="QUG476" s="495"/>
      <c r="QUH476" s="495"/>
      <c r="QUI476" s="495"/>
      <c r="QUJ476" s="495"/>
      <c r="QUK476" s="495"/>
      <c r="QUL476" s="495"/>
      <c r="QUM476" s="495"/>
      <c r="QUN476" s="495"/>
      <c r="QUO476" s="495"/>
      <c r="QUP476" s="495"/>
      <c r="QUQ476" s="495"/>
      <c r="QUR476" s="495"/>
      <c r="QUS476" s="495"/>
      <c r="QUT476" s="495"/>
      <c r="QUU476" s="495"/>
      <c r="QUV476" s="495"/>
      <c r="QUW476" s="495"/>
      <c r="QUX476" s="495"/>
      <c r="QUY476" s="495"/>
      <c r="QUZ476" s="495"/>
      <c r="QVA476" s="495"/>
      <c r="QVB476" s="495"/>
      <c r="QVC476" s="495"/>
      <c r="QVD476" s="495"/>
      <c r="QVE476" s="495"/>
      <c r="QVF476" s="495"/>
      <c r="QVG476" s="495"/>
      <c r="QVH476" s="495"/>
      <c r="QVI476" s="495"/>
      <c r="QVJ476" s="495"/>
      <c r="QVK476" s="495"/>
      <c r="QVL476" s="495"/>
      <c r="QVM476" s="495"/>
      <c r="QVN476" s="495"/>
      <c r="QVO476" s="495"/>
      <c r="QVP476" s="495"/>
      <c r="QVQ476" s="495"/>
      <c r="QVR476" s="495"/>
      <c r="QVS476" s="495"/>
      <c r="QVT476" s="495"/>
      <c r="QVU476" s="495"/>
      <c r="QVV476" s="495"/>
      <c r="QVW476" s="495"/>
      <c r="QVX476" s="495"/>
      <c r="QVY476" s="495"/>
      <c r="QVZ476" s="495"/>
      <c r="QWA476" s="495"/>
      <c r="QWB476" s="495"/>
      <c r="QWC476" s="495"/>
      <c r="QWD476" s="495"/>
      <c r="QWE476" s="495"/>
      <c r="QWF476" s="495"/>
      <c r="QWG476" s="495"/>
      <c r="QWH476" s="495"/>
      <c r="QWI476" s="495"/>
      <c r="QWJ476" s="495"/>
      <c r="QWK476" s="495"/>
      <c r="QWL476" s="495"/>
      <c r="QWM476" s="495"/>
      <c r="QWN476" s="495"/>
      <c r="QWO476" s="495"/>
      <c r="QWP476" s="495"/>
      <c r="QWQ476" s="495"/>
      <c r="QWR476" s="495"/>
      <c r="QWS476" s="495"/>
      <c r="QWT476" s="495"/>
      <c r="QWU476" s="495"/>
      <c r="QWV476" s="495"/>
      <c r="QWW476" s="495"/>
      <c r="QWX476" s="495"/>
      <c r="QWY476" s="495"/>
      <c r="QWZ476" s="495"/>
      <c r="QXA476" s="495"/>
      <c r="QXB476" s="495"/>
      <c r="QXC476" s="495"/>
      <c r="QXD476" s="495"/>
      <c r="QXE476" s="495"/>
      <c r="QXF476" s="495"/>
      <c r="QXG476" s="495"/>
      <c r="QXH476" s="495"/>
      <c r="QXI476" s="495"/>
      <c r="QXJ476" s="495"/>
      <c r="QXK476" s="495"/>
      <c r="QXL476" s="495"/>
      <c r="QXM476" s="495"/>
      <c r="QXN476" s="495"/>
      <c r="QXO476" s="495"/>
      <c r="QXP476" s="495"/>
      <c r="QXQ476" s="495"/>
      <c r="QXR476" s="495"/>
      <c r="QXS476" s="495"/>
      <c r="QXT476" s="495"/>
      <c r="QXU476" s="495"/>
      <c r="QXV476" s="495"/>
      <c r="QXW476" s="495"/>
      <c r="QXX476" s="495"/>
      <c r="QXY476" s="495"/>
      <c r="QXZ476" s="495"/>
      <c r="QYA476" s="495"/>
      <c r="QYB476" s="495"/>
      <c r="QYC476" s="495"/>
      <c r="QYD476" s="495"/>
      <c r="QYE476" s="495"/>
      <c r="QYF476" s="495"/>
      <c r="QYG476" s="495"/>
      <c r="QYH476" s="495"/>
      <c r="QYI476" s="495"/>
      <c r="QYJ476" s="495"/>
      <c r="QYK476" s="495"/>
      <c r="QYL476" s="495"/>
      <c r="QYM476" s="495"/>
      <c r="QYN476" s="495"/>
      <c r="QYO476" s="495"/>
      <c r="QYP476" s="495"/>
      <c r="QYQ476" s="495"/>
      <c r="QYR476" s="495"/>
      <c r="QYS476" s="495"/>
      <c r="QYT476" s="495"/>
      <c r="QYU476" s="495"/>
      <c r="QYV476" s="495"/>
      <c r="QYW476" s="495"/>
      <c r="QYX476" s="495"/>
      <c r="QYY476" s="495"/>
      <c r="QYZ476" s="495"/>
      <c r="QZA476" s="495"/>
      <c r="QZB476" s="495"/>
      <c r="QZC476" s="495"/>
      <c r="QZD476" s="495"/>
      <c r="QZE476" s="495"/>
      <c r="QZF476" s="495"/>
      <c r="QZG476" s="495"/>
      <c r="QZH476" s="495"/>
      <c r="QZI476" s="495"/>
      <c r="QZJ476" s="495"/>
      <c r="QZK476" s="495"/>
      <c r="QZL476" s="495"/>
      <c r="QZM476" s="495"/>
      <c r="QZN476" s="495"/>
      <c r="QZO476" s="495"/>
      <c r="QZP476" s="495"/>
      <c r="QZQ476" s="495"/>
      <c r="QZR476" s="495"/>
      <c r="QZS476" s="495"/>
      <c r="QZT476" s="495"/>
      <c r="QZU476" s="495"/>
      <c r="QZV476" s="495"/>
      <c r="QZW476" s="495"/>
      <c r="QZX476" s="495"/>
      <c r="QZY476" s="495"/>
      <c r="QZZ476" s="495"/>
      <c r="RAA476" s="495"/>
      <c r="RAB476" s="495"/>
      <c r="RAC476" s="495"/>
      <c r="RAD476" s="495"/>
      <c r="RAE476" s="495"/>
      <c r="RAF476" s="495"/>
      <c r="RAG476" s="495"/>
      <c r="RAH476" s="495"/>
      <c r="RAI476" s="495"/>
      <c r="RAJ476" s="495"/>
      <c r="RAK476" s="495"/>
      <c r="RAL476" s="495"/>
      <c r="RAM476" s="495"/>
      <c r="RAN476" s="495"/>
      <c r="RAO476" s="495"/>
      <c r="RAP476" s="495"/>
      <c r="RAQ476" s="495"/>
      <c r="RAR476" s="495"/>
      <c r="RAS476" s="495"/>
      <c r="RAT476" s="495"/>
      <c r="RAU476" s="495"/>
      <c r="RAV476" s="495"/>
      <c r="RAW476" s="495"/>
      <c r="RAX476" s="495"/>
      <c r="RAY476" s="495"/>
      <c r="RAZ476" s="495"/>
      <c r="RBA476" s="495"/>
      <c r="RBB476" s="495"/>
      <c r="RBC476" s="495"/>
      <c r="RBD476" s="495"/>
      <c r="RBE476" s="495"/>
      <c r="RBF476" s="495"/>
      <c r="RBG476" s="495"/>
      <c r="RBH476" s="495"/>
      <c r="RBI476" s="495"/>
      <c r="RBJ476" s="495"/>
      <c r="RBK476" s="495"/>
      <c r="RBL476" s="495"/>
      <c r="RBM476" s="495"/>
      <c r="RBN476" s="495"/>
      <c r="RBO476" s="495"/>
      <c r="RBP476" s="495"/>
      <c r="RBQ476" s="495"/>
      <c r="RBR476" s="495"/>
      <c r="RBS476" s="495"/>
      <c r="RBT476" s="495"/>
      <c r="RBU476" s="495"/>
      <c r="RBV476" s="495"/>
      <c r="RBW476" s="495"/>
      <c r="RBX476" s="495"/>
      <c r="RBY476" s="495"/>
      <c r="RBZ476" s="495"/>
      <c r="RCA476" s="495"/>
      <c r="RCB476" s="495"/>
      <c r="RCC476" s="495"/>
      <c r="RCD476" s="495"/>
      <c r="RCE476" s="495"/>
      <c r="RCF476" s="495"/>
      <c r="RCG476" s="495"/>
      <c r="RCH476" s="495"/>
      <c r="RCI476" s="495"/>
      <c r="RCJ476" s="495"/>
      <c r="RCK476" s="495"/>
      <c r="RCL476" s="495"/>
      <c r="RCM476" s="495"/>
      <c r="RCN476" s="495"/>
      <c r="RCO476" s="495"/>
      <c r="RCP476" s="495"/>
      <c r="RCQ476" s="495"/>
      <c r="RCR476" s="495"/>
      <c r="RCS476" s="495"/>
      <c r="RCT476" s="495"/>
      <c r="RCU476" s="495"/>
      <c r="RCV476" s="495"/>
      <c r="RCW476" s="495"/>
      <c r="RCX476" s="495"/>
      <c r="RCY476" s="495"/>
      <c r="RCZ476" s="495"/>
      <c r="RDA476" s="495"/>
      <c r="RDB476" s="495"/>
      <c r="RDC476" s="495"/>
      <c r="RDD476" s="495"/>
      <c r="RDE476" s="495"/>
      <c r="RDF476" s="495"/>
      <c r="RDG476" s="495"/>
      <c r="RDH476" s="495"/>
      <c r="RDI476" s="495"/>
      <c r="RDJ476" s="495"/>
      <c r="RDK476" s="495"/>
      <c r="RDL476" s="495"/>
      <c r="RDM476" s="495"/>
      <c r="RDN476" s="495"/>
      <c r="RDO476" s="495"/>
      <c r="RDP476" s="495"/>
      <c r="RDQ476" s="495"/>
      <c r="RDR476" s="495"/>
      <c r="RDS476" s="495"/>
      <c r="RDT476" s="495"/>
      <c r="RDU476" s="495"/>
      <c r="RDV476" s="495"/>
      <c r="RDW476" s="495"/>
      <c r="RDX476" s="495"/>
      <c r="RDY476" s="495"/>
      <c r="RDZ476" s="495"/>
      <c r="REA476" s="495"/>
      <c r="REB476" s="495"/>
      <c r="REC476" s="495"/>
      <c r="RED476" s="495"/>
      <c r="REE476" s="495"/>
      <c r="REF476" s="495"/>
      <c r="REG476" s="495"/>
      <c r="REH476" s="495"/>
      <c r="REI476" s="495"/>
      <c r="REJ476" s="495"/>
      <c r="REK476" s="495"/>
      <c r="REL476" s="495"/>
      <c r="REM476" s="495"/>
      <c r="REN476" s="495"/>
      <c r="REO476" s="495"/>
      <c r="REP476" s="495"/>
      <c r="REQ476" s="495"/>
      <c r="RER476" s="495"/>
      <c r="RES476" s="495"/>
      <c r="RET476" s="495"/>
      <c r="REU476" s="495"/>
      <c r="REV476" s="495"/>
      <c r="REW476" s="495"/>
      <c r="REX476" s="495"/>
      <c r="REY476" s="495"/>
      <c r="REZ476" s="495"/>
      <c r="RFA476" s="495"/>
      <c r="RFB476" s="495"/>
      <c r="RFC476" s="495"/>
      <c r="RFD476" s="495"/>
      <c r="RFE476" s="495"/>
      <c r="RFF476" s="495"/>
      <c r="RFG476" s="495"/>
      <c r="RFH476" s="495"/>
      <c r="RFI476" s="495"/>
      <c r="RFJ476" s="495"/>
      <c r="RFK476" s="495"/>
      <c r="RFL476" s="495"/>
      <c r="RFM476" s="495"/>
      <c r="RFN476" s="495"/>
      <c r="RFO476" s="495"/>
      <c r="RFP476" s="495"/>
      <c r="RFQ476" s="495"/>
      <c r="RFR476" s="495"/>
      <c r="RFS476" s="495"/>
      <c r="RFT476" s="495"/>
      <c r="RFU476" s="495"/>
      <c r="RFV476" s="495"/>
      <c r="RFW476" s="495"/>
      <c r="RFX476" s="495"/>
      <c r="RFY476" s="495"/>
      <c r="RFZ476" s="495"/>
      <c r="RGA476" s="495"/>
      <c r="RGB476" s="495"/>
      <c r="RGC476" s="495"/>
      <c r="RGD476" s="495"/>
      <c r="RGE476" s="495"/>
      <c r="RGF476" s="495"/>
      <c r="RGG476" s="495"/>
      <c r="RGH476" s="495"/>
      <c r="RGI476" s="495"/>
      <c r="RGJ476" s="495"/>
      <c r="RGK476" s="495"/>
      <c r="RGL476" s="495"/>
      <c r="RGM476" s="495"/>
      <c r="RGN476" s="495"/>
      <c r="RGO476" s="495"/>
      <c r="RGP476" s="495"/>
      <c r="RGQ476" s="495"/>
      <c r="RGR476" s="495"/>
      <c r="RGS476" s="495"/>
      <c r="RGT476" s="495"/>
      <c r="RGU476" s="495"/>
      <c r="RGV476" s="495"/>
      <c r="RGW476" s="495"/>
      <c r="RGX476" s="495"/>
      <c r="RGY476" s="495"/>
      <c r="RGZ476" s="495"/>
      <c r="RHA476" s="495"/>
      <c r="RHB476" s="495"/>
      <c r="RHC476" s="495"/>
      <c r="RHD476" s="495"/>
      <c r="RHE476" s="495"/>
      <c r="RHF476" s="495"/>
      <c r="RHG476" s="495"/>
      <c r="RHH476" s="495"/>
      <c r="RHI476" s="495"/>
      <c r="RHJ476" s="495"/>
      <c r="RHK476" s="495"/>
      <c r="RHL476" s="495"/>
      <c r="RHM476" s="495"/>
      <c r="RHN476" s="495"/>
      <c r="RHO476" s="495"/>
      <c r="RHP476" s="495"/>
      <c r="RHQ476" s="495"/>
      <c r="RHR476" s="495"/>
      <c r="RHS476" s="495"/>
      <c r="RHT476" s="495"/>
      <c r="RHU476" s="495"/>
      <c r="RHV476" s="495"/>
      <c r="RHW476" s="495"/>
      <c r="RHX476" s="495"/>
      <c r="RHY476" s="495"/>
      <c r="RHZ476" s="495"/>
      <c r="RIA476" s="495"/>
      <c r="RIB476" s="495"/>
      <c r="RIC476" s="495"/>
      <c r="RID476" s="495"/>
      <c r="RIE476" s="495"/>
      <c r="RIF476" s="495"/>
      <c r="RIG476" s="495"/>
      <c r="RIH476" s="495"/>
      <c r="RII476" s="495"/>
      <c r="RIJ476" s="495"/>
      <c r="RIK476" s="495"/>
      <c r="RIL476" s="495"/>
      <c r="RIM476" s="495"/>
      <c r="RIN476" s="495"/>
      <c r="RIO476" s="495"/>
      <c r="RIP476" s="495"/>
      <c r="RIQ476" s="495"/>
      <c r="RIR476" s="495"/>
      <c r="RIS476" s="495"/>
      <c r="RIT476" s="495"/>
      <c r="RIU476" s="495"/>
      <c r="RIV476" s="495"/>
      <c r="RIW476" s="495"/>
      <c r="RIX476" s="495"/>
      <c r="RIY476" s="495"/>
      <c r="RIZ476" s="495"/>
      <c r="RJA476" s="495"/>
      <c r="RJB476" s="495"/>
      <c r="RJC476" s="495"/>
      <c r="RJD476" s="495"/>
      <c r="RJE476" s="495"/>
      <c r="RJF476" s="495"/>
      <c r="RJG476" s="495"/>
      <c r="RJH476" s="495"/>
      <c r="RJI476" s="495"/>
      <c r="RJJ476" s="495"/>
      <c r="RJK476" s="495"/>
      <c r="RJL476" s="495"/>
      <c r="RJM476" s="495"/>
      <c r="RJN476" s="495"/>
      <c r="RJO476" s="495"/>
      <c r="RJP476" s="495"/>
      <c r="RJQ476" s="495"/>
      <c r="RJR476" s="495"/>
      <c r="RJS476" s="495"/>
      <c r="RJT476" s="495"/>
      <c r="RJU476" s="495"/>
      <c r="RJV476" s="495"/>
      <c r="RJW476" s="495"/>
      <c r="RJX476" s="495"/>
      <c r="RJY476" s="495"/>
      <c r="RJZ476" s="495"/>
      <c r="RKA476" s="495"/>
      <c r="RKB476" s="495"/>
      <c r="RKC476" s="495"/>
      <c r="RKD476" s="495"/>
      <c r="RKE476" s="495"/>
      <c r="RKF476" s="495"/>
      <c r="RKG476" s="495"/>
      <c r="RKH476" s="495"/>
      <c r="RKI476" s="495"/>
      <c r="RKJ476" s="495"/>
      <c r="RKK476" s="495"/>
      <c r="RKL476" s="495"/>
      <c r="RKM476" s="495"/>
      <c r="RKN476" s="495"/>
      <c r="RKO476" s="495"/>
      <c r="RKP476" s="495"/>
      <c r="RKQ476" s="495"/>
      <c r="RKR476" s="495"/>
      <c r="RKS476" s="495"/>
      <c r="RKT476" s="495"/>
      <c r="RKU476" s="495"/>
      <c r="RKV476" s="495"/>
      <c r="RKW476" s="495"/>
      <c r="RKX476" s="495"/>
      <c r="RKY476" s="495"/>
      <c r="RKZ476" s="495"/>
      <c r="RLA476" s="495"/>
      <c r="RLB476" s="495"/>
      <c r="RLC476" s="495"/>
      <c r="RLD476" s="495"/>
      <c r="RLE476" s="495"/>
      <c r="RLF476" s="495"/>
      <c r="RLG476" s="495"/>
      <c r="RLH476" s="495"/>
      <c r="RLI476" s="495"/>
      <c r="RLJ476" s="495"/>
      <c r="RLK476" s="495"/>
      <c r="RLL476" s="495"/>
      <c r="RLM476" s="495"/>
      <c r="RLN476" s="495"/>
      <c r="RLO476" s="495"/>
      <c r="RLP476" s="495"/>
      <c r="RLQ476" s="495"/>
      <c r="RLR476" s="495"/>
      <c r="RLS476" s="495"/>
      <c r="RLT476" s="495"/>
      <c r="RLU476" s="495"/>
      <c r="RLV476" s="495"/>
      <c r="RLW476" s="495"/>
      <c r="RLX476" s="495"/>
      <c r="RLY476" s="495"/>
      <c r="RLZ476" s="495"/>
      <c r="RMA476" s="495"/>
      <c r="RMB476" s="495"/>
      <c r="RMC476" s="495"/>
      <c r="RMD476" s="495"/>
      <c r="RME476" s="495"/>
      <c r="RMF476" s="495"/>
      <c r="RMG476" s="495"/>
      <c r="RMH476" s="495"/>
      <c r="RMI476" s="495"/>
      <c r="RMJ476" s="495"/>
      <c r="RMK476" s="495"/>
      <c r="RML476" s="495"/>
      <c r="RMM476" s="495"/>
      <c r="RMN476" s="495"/>
      <c r="RMO476" s="495"/>
      <c r="RMP476" s="495"/>
      <c r="RMQ476" s="495"/>
      <c r="RMR476" s="495"/>
      <c r="RMS476" s="495"/>
      <c r="RMT476" s="495"/>
      <c r="RMU476" s="495"/>
      <c r="RMV476" s="495"/>
      <c r="RMW476" s="495"/>
      <c r="RMX476" s="495"/>
      <c r="RMY476" s="495"/>
      <c r="RMZ476" s="495"/>
      <c r="RNA476" s="495"/>
      <c r="RNB476" s="495"/>
      <c r="RNC476" s="495"/>
      <c r="RND476" s="495"/>
      <c r="RNE476" s="495"/>
      <c r="RNF476" s="495"/>
      <c r="RNG476" s="495"/>
      <c r="RNH476" s="495"/>
      <c r="RNI476" s="495"/>
      <c r="RNJ476" s="495"/>
      <c r="RNK476" s="495"/>
      <c r="RNL476" s="495"/>
      <c r="RNM476" s="495"/>
      <c r="RNN476" s="495"/>
      <c r="RNO476" s="495"/>
      <c r="RNP476" s="495"/>
      <c r="RNQ476" s="495"/>
      <c r="RNR476" s="495"/>
      <c r="RNS476" s="495"/>
      <c r="RNT476" s="495"/>
      <c r="RNU476" s="495"/>
      <c r="RNV476" s="495"/>
      <c r="RNW476" s="495"/>
      <c r="RNX476" s="495"/>
      <c r="RNY476" s="495"/>
      <c r="RNZ476" s="495"/>
      <c r="ROA476" s="495"/>
      <c r="ROB476" s="495"/>
      <c r="ROC476" s="495"/>
      <c r="ROD476" s="495"/>
      <c r="ROE476" s="495"/>
      <c r="ROF476" s="495"/>
      <c r="ROG476" s="495"/>
      <c r="ROH476" s="495"/>
      <c r="ROI476" s="495"/>
      <c r="ROJ476" s="495"/>
      <c r="ROK476" s="495"/>
      <c r="ROL476" s="495"/>
      <c r="ROM476" s="495"/>
      <c r="RON476" s="495"/>
      <c r="ROO476" s="495"/>
      <c r="ROP476" s="495"/>
      <c r="ROQ476" s="495"/>
      <c r="ROR476" s="495"/>
      <c r="ROS476" s="495"/>
      <c r="ROT476" s="495"/>
      <c r="ROU476" s="495"/>
      <c r="ROV476" s="495"/>
      <c r="ROW476" s="495"/>
      <c r="ROX476" s="495"/>
      <c r="ROY476" s="495"/>
      <c r="ROZ476" s="495"/>
      <c r="RPA476" s="495"/>
      <c r="RPB476" s="495"/>
      <c r="RPC476" s="495"/>
      <c r="RPD476" s="495"/>
      <c r="RPE476" s="495"/>
      <c r="RPF476" s="495"/>
      <c r="RPG476" s="495"/>
      <c r="RPH476" s="495"/>
      <c r="RPI476" s="495"/>
      <c r="RPJ476" s="495"/>
      <c r="RPK476" s="495"/>
      <c r="RPL476" s="495"/>
      <c r="RPM476" s="495"/>
      <c r="RPN476" s="495"/>
      <c r="RPO476" s="495"/>
      <c r="RPP476" s="495"/>
      <c r="RPQ476" s="495"/>
      <c r="RPR476" s="495"/>
      <c r="RPS476" s="495"/>
      <c r="RPT476" s="495"/>
      <c r="RPU476" s="495"/>
      <c r="RPV476" s="495"/>
      <c r="RPW476" s="495"/>
      <c r="RPX476" s="495"/>
      <c r="RPY476" s="495"/>
      <c r="RPZ476" s="495"/>
      <c r="RQA476" s="495"/>
      <c r="RQB476" s="495"/>
      <c r="RQC476" s="495"/>
      <c r="RQD476" s="495"/>
      <c r="RQE476" s="495"/>
      <c r="RQF476" s="495"/>
      <c r="RQG476" s="495"/>
      <c r="RQH476" s="495"/>
      <c r="RQI476" s="495"/>
      <c r="RQJ476" s="495"/>
      <c r="RQK476" s="495"/>
      <c r="RQL476" s="495"/>
      <c r="RQM476" s="495"/>
      <c r="RQN476" s="495"/>
      <c r="RQO476" s="495"/>
      <c r="RQP476" s="495"/>
      <c r="RQQ476" s="495"/>
      <c r="RQR476" s="495"/>
      <c r="RQS476" s="495"/>
      <c r="RQT476" s="495"/>
      <c r="RQU476" s="495"/>
      <c r="RQV476" s="495"/>
      <c r="RQW476" s="495"/>
      <c r="RQX476" s="495"/>
      <c r="RQY476" s="495"/>
      <c r="RQZ476" s="495"/>
      <c r="RRA476" s="495"/>
      <c r="RRB476" s="495"/>
      <c r="RRC476" s="495"/>
      <c r="RRD476" s="495"/>
      <c r="RRE476" s="495"/>
      <c r="RRF476" s="495"/>
      <c r="RRG476" s="495"/>
      <c r="RRH476" s="495"/>
      <c r="RRI476" s="495"/>
      <c r="RRJ476" s="495"/>
      <c r="RRK476" s="495"/>
      <c r="RRL476" s="495"/>
      <c r="RRM476" s="495"/>
      <c r="RRN476" s="495"/>
      <c r="RRO476" s="495"/>
      <c r="RRP476" s="495"/>
      <c r="RRQ476" s="495"/>
      <c r="RRR476" s="495"/>
      <c r="RRS476" s="495"/>
      <c r="RRT476" s="495"/>
      <c r="RRU476" s="495"/>
      <c r="RRV476" s="495"/>
      <c r="RRW476" s="495"/>
      <c r="RRX476" s="495"/>
      <c r="RRY476" s="495"/>
      <c r="RRZ476" s="495"/>
      <c r="RSA476" s="495"/>
      <c r="RSB476" s="495"/>
      <c r="RSC476" s="495"/>
      <c r="RSD476" s="495"/>
      <c r="RSE476" s="495"/>
      <c r="RSF476" s="495"/>
      <c r="RSG476" s="495"/>
      <c r="RSH476" s="495"/>
      <c r="RSI476" s="495"/>
      <c r="RSJ476" s="495"/>
      <c r="RSK476" s="495"/>
      <c r="RSL476" s="495"/>
      <c r="RSM476" s="495"/>
      <c r="RSN476" s="495"/>
      <c r="RSO476" s="495"/>
      <c r="RSP476" s="495"/>
      <c r="RSQ476" s="495"/>
      <c r="RSR476" s="495"/>
      <c r="RSS476" s="495"/>
      <c r="RST476" s="495"/>
      <c r="RSU476" s="495"/>
      <c r="RSV476" s="495"/>
      <c r="RSW476" s="495"/>
      <c r="RSX476" s="495"/>
      <c r="RSY476" s="495"/>
      <c r="RSZ476" s="495"/>
      <c r="RTA476" s="495"/>
      <c r="RTB476" s="495"/>
      <c r="RTC476" s="495"/>
      <c r="RTD476" s="495"/>
      <c r="RTE476" s="495"/>
      <c r="RTF476" s="495"/>
      <c r="RTG476" s="495"/>
      <c r="RTH476" s="495"/>
      <c r="RTI476" s="495"/>
      <c r="RTJ476" s="495"/>
      <c r="RTK476" s="495"/>
      <c r="RTL476" s="495"/>
      <c r="RTM476" s="495"/>
      <c r="RTN476" s="495"/>
      <c r="RTO476" s="495"/>
      <c r="RTP476" s="495"/>
      <c r="RTQ476" s="495"/>
      <c r="RTR476" s="495"/>
      <c r="RTS476" s="495"/>
      <c r="RTT476" s="495"/>
      <c r="RTU476" s="495"/>
      <c r="RTV476" s="495"/>
      <c r="RTW476" s="495"/>
      <c r="RTX476" s="495"/>
      <c r="RTY476" s="495"/>
      <c r="RTZ476" s="495"/>
      <c r="RUA476" s="495"/>
      <c r="RUB476" s="495"/>
      <c r="RUC476" s="495"/>
      <c r="RUD476" s="495"/>
      <c r="RUE476" s="495"/>
      <c r="RUF476" s="495"/>
      <c r="RUG476" s="495"/>
      <c r="RUH476" s="495"/>
      <c r="RUI476" s="495"/>
      <c r="RUJ476" s="495"/>
      <c r="RUK476" s="495"/>
      <c r="RUL476" s="495"/>
      <c r="RUM476" s="495"/>
      <c r="RUN476" s="495"/>
      <c r="RUO476" s="495"/>
      <c r="RUP476" s="495"/>
      <c r="RUQ476" s="495"/>
      <c r="RUR476" s="495"/>
      <c r="RUS476" s="495"/>
      <c r="RUT476" s="495"/>
      <c r="RUU476" s="495"/>
      <c r="RUV476" s="495"/>
      <c r="RUW476" s="495"/>
      <c r="RUX476" s="495"/>
      <c r="RUY476" s="495"/>
      <c r="RUZ476" s="495"/>
      <c r="RVA476" s="495"/>
      <c r="RVB476" s="495"/>
      <c r="RVC476" s="495"/>
      <c r="RVD476" s="495"/>
      <c r="RVE476" s="495"/>
      <c r="RVF476" s="495"/>
      <c r="RVG476" s="495"/>
      <c r="RVH476" s="495"/>
      <c r="RVI476" s="495"/>
      <c r="RVJ476" s="495"/>
      <c r="RVK476" s="495"/>
      <c r="RVL476" s="495"/>
      <c r="RVM476" s="495"/>
      <c r="RVN476" s="495"/>
      <c r="RVO476" s="495"/>
      <c r="RVP476" s="495"/>
      <c r="RVQ476" s="495"/>
      <c r="RVR476" s="495"/>
      <c r="RVS476" s="495"/>
      <c r="RVT476" s="495"/>
      <c r="RVU476" s="495"/>
      <c r="RVV476" s="495"/>
      <c r="RVW476" s="495"/>
      <c r="RVX476" s="495"/>
      <c r="RVY476" s="495"/>
      <c r="RVZ476" s="495"/>
      <c r="RWA476" s="495"/>
      <c r="RWB476" s="495"/>
      <c r="RWC476" s="495"/>
      <c r="RWD476" s="495"/>
      <c r="RWE476" s="495"/>
      <c r="RWF476" s="495"/>
      <c r="RWG476" s="495"/>
      <c r="RWH476" s="495"/>
      <c r="RWI476" s="495"/>
      <c r="RWJ476" s="495"/>
      <c r="RWK476" s="495"/>
      <c r="RWL476" s="495"/>
      <c r="RWM476" s="495"/>
      <c r="RWN476" s="495"/>
      <c r="RWO476" s="495"/>
      <c r="RWP476" s="495"/>
      <c r="RWQ476" s="495"/>
      <c r="RWR476" s="495"/>
      <c r="RWS476" s="495"/>
      <c r="RWT476" s="495"/>
      <c r="RWU476" s="495"/>
      <c r="RWV476" s="495"/>
      <c r="RWW476" s="495"/>
      <c r="RWX476" s="495"/>
      <c r="RWY476" s="495"/>
      <c r="RWZ476" s="495"/>
      <c r="RXA476" s="495"/>
      <c r="RXB476" s="495"/>
      <c r="RXC476" s="495"/>
      <c r="RXD476" s="495"/>
      <c r="RXE476" s="495"/>
      <c r="RXF476" s="495"/>
      <c r="RXG476" s="495"/>
      <c r="RXH476" s="495"/>
      <c r="RXI476" s="495"/>
      <c r="RXJ476" s="495"/>
      <c r="RXK476" s="495"/>
      <c r="RXL476" s="495"/>
      <c r="RXM476" s="495"/>
      <c r="RXN476" s="495"/>
      <c r="RXO476" s="495"/>
      <c r="RXP476" s="495"/>
      <c r="RXQ476" s="495"/>
      <c r="RXR476" s="495"/>
      <c r="RXS476" s="495"/>
      <c r="RXT476" s="495"/>
      <c r="RXU476" s="495"/>
      <c r="RXV476" s="495"/>
      <c r="RXW476" s="495"/>
      <c r="RXX476" s="495"/>
      <c r="RXY476" s="495"/>
      <c r="RXZ476" s="495"/>
      <c r="RYA476" s="495"/>
      <c r="RYB476" s="495"/>
      <c r="RYC476" s="495"/>
      <c r="RYD476" s="495"/>
      <c r="RYE476" s="495"/>
      <c r="RYF476" s="495"/>
      <c r="RYG476" s="495"/>
      <c r="RYH476" s="495"/>
      <c r="RYI476" s="495"/>
      <c r="RYJ476" s="495"/>
      <c r="RYK476" s="495"/>
      <c r="RYL476" s="495"/>
      <c r="RYM476" s="495"/>
      <c r="RYN476" s="495"/>
      <c r="RYO476" s="495"/>
      <c r="RYP476" s="495"/>
      <c r="RYQ476" s="495"/>
      <c r="RYR476" s="495"/>
      <c r="RYS476" s="495"/>
      <c r="RYT476" s="495"/>
      <c r="RYU476" s="495"/>
      <c r="RYV476" s="495"/>
      <c r="RYW476" s="495"/>
      <c r="RYX476" s="495"/>
      <c r="RYY476" s="495"/>
      <c r="RYZ476" s="495"/>
      <c r="RZA476" s="495"/>
      <c r="RZB476" s="495"/>
      <c r="RZC476" s="495"/>
      <c r="RZD476" s="495"/>
      <c r="RZE476" s="495"/>
      <c r="RZF476" s="495"/>
      <c r="RZG476" s="495"/>
      <c r="RZH476" s="495"/>
      <c r="RZI476" s="495"/>
      <c r="RZJ476" s="495"/>
      <c r="RZK476" s="495"/>
      <c r="RZL476" s="495"/>
      <c r="RZM476" s="495"/>
      <c r="RZN476" s="495"/>
      <c r="RZO476" s="495"/>
      <c r="RZP476" s="495"/>
      <c r="RZQ476" s="495"/>
      <c r="RZR476" s="495"/>
      <c r="RZS476" s="495"/>
      <c r="RZT476" s="495"/>
      <c r="RZU476" s="495"/>
      <c r="RZV476" s="495"/>
      <c r="RZW476" s="495"/>
      <c r="RZX476" s="495"/>
      <c r="RZY476" s="495"/>
      <c r="RZZ476" s="495"/>
      <c r="SAA476" s="495"/>
      <c r="SAB476" s="495"/>
      <c r="SAC476" s="495"/>
      <c r="SAD476" s="495"/>
      <c r="SAE476" s="495"/>
      <c r="SAF476" s="495"/>
      <c r="SAG476" s="495"/>
      <c r="SAH476" s="495"/>
      <c r="SAI476" s="495"/>
      <c r="SAJ476" s="495"/>
      <c r="SAK476" s="495"/>
      <c r="SAL476" s="495"/>
      <c r="SAM476" s="495"/>
      <c r="SAN476" s="495"/>
      <c r="SAO476" s="495"/>
      <c r="SAP476" s="495"/>
      <c r="SAQ476" s="495"/>
      <c r="SAR476" s="495"/>
      <c r="SAS476" s="495"/>
      <c r="SAT476" s="495"/>
      <c r="SAU476" s="495"/>
      <c r="SAV476" s="495"/>
      <c r="SAW476" s="495"/>
      <c r="SAX476" s="495"/>
      <c r="SAY476" s="495"/>
      <c r="SAZ476" s="495"/>
      <c r="SBA476" s="495"/>
      <c r="SBB476" s="495"/>
      <c r="SBC476" s="495"/>
      <c r="SBD476" s="495"/>
      <c r="SBE476" s="495"/>
      <c r="SBF476" s="495"/>
      <c r="SBG476" s="495"/>
      <c r="SBH476" s="495"/>
      <c r="SBI476" s="495"/>
      <c r="SBJ476" s="495"/>
      <c r="SBK476" s="495"/>
      <c r="SBL476" s="495"/>
      <c r="SBM476" s="495"/>
      <c r="SBN476" s="495"/>
      <c r="SBO476" s="495"/>
      <c r="SBP476" s="495"/>
      <c r="SBQ476" s="495"/>
      <c r="SBR476" s="495"/>
      <c r="SBS476" s="495"/>
      <c r="SBT476" s="495"/>
      <c r="SBU476" s="495"/>
      <c r="SBV476" s="495"/>
      <c r="SBW476" s="495"/>
      <c r="SBX476" s="495"/>
      <c r="SBY476" s="495"/>
      <c r="SBZ476" s="495"/>
      <c r="SCA476" s="495"/>
      <c r="SCB476" s="495"/>
      <c r="SCC476" s="495"/>
      <c r="SCD476" s="495"/>
      <c r="SCE476" s="495"/>
      <c r="SCF476" s="495"/>
      <c r="SCG476" s="495"/>
      <c r="SCH476" s="495"/>
      <c r="SCI476" s="495"/>
      <c r="SCJ476" s="495"/>
      <c r="SCK476" s="495"/>
      <c r="SCL476" s="495"/>
      <c r="SCM476" s="495"/>
      <c r="SCN476" s="495"/>
      <c r="SCO476" s="495"/>
      <c r="SCP476" s="495"/>
      <c r="SCQ476" s="495"/>
      <c r="SCR476" s="495"/>
      <c r="SCS476" s="495"/>
      <c r="SCT476" s="495"/>
      <c r="SCU476" s="495"/>
      <c r="SCV476" s="495"/>
      <c r="SCW476" s="495"/>
      <c r="SCX476" s="495"/>
      <c r="SCY476" s="495"/>
      <c r="SCZ476" s="495"/>
      <c r="SDA476" s="495"/>
      <c r="SDB476" s="495"/>
      <c r="SDC476" s="495"/>
      <c r="SDD476" s="495"/>
      <c r="SDE476" s="495"/>
      <c r="SDF476" s="495"/>
      <c r="SDG476" s="495"/>
      <c r="SDH476" s="495"/>
      <c r="SDI476" s="495"/>
      <c r="SDJ476" s="495"/>
      <c r="SDK476" s="495"/>
      <c r="SDL476" s="495"/>
      <c r="SDM476" s="495"/>
      <c r="SDN476" s="495"/>
      <c r="SDO476" s="495"/>
      <c r="SDP476" s="495"/>
      <c r="SDQ476" s="495"/>
      <c r="SDR476" s="495"/>
      <c r="SDS476" s="495"/>
      <c r="SDT476" s="495"/>
      <c r="SDU476" s="495"/>
      <c r="SDV476" s="495"/>
      <c r="SDW476" s="495"/>
      <c r="SDX476" s="495"/>
      <c r="SDY476" s="495"/>
      <c r="SDZ476" s="495"/>
      <c r="SEA476" s="495"/>
      <c r="SEB476" s="495"/>
      <c r="SEC476" s="495"/>
      <c r="SED476" s="495"/>
      <c r="SEE476" s="495"/>
      <c r="SEF476" s="495"/>
      <c r="SEG476" s="495"/>
      <c r="SEH476" s="495"/>
      <c r="SEI476" s="495"/>
      <c r="SEJ476" s="495"/>
      <c r="SEK476" s="495"/>
      <c r="SEL476" s="495"/>
      <c r="SEM476" s="495"/>
      <c r="SEN476" s="495"/>
      <c r="SEO476" s="495"/>
      <c r="SEP476" s="495"/>
      <c r="SEQ476" s="495"/>
      <c r="SER476" s="495"/>
      <c r="SES476" s="495"/>
      <c r="SET476" s="495"/>
      <c r="SEU476" s="495"/>
      <c r="SEV476" s="495"/>
      <c r="SEW476" s="495"/>
      <c r="SEX476" s="495"/>
      <c r="SEY476" s="495"/>
      <c r="SEZ476" s="495"/>
      <c r="SFA476" s="495"/>
      <c r="SFB476" s="495"/>
      <c r="SFC476" s="495"/>
      <c r="SFD476" s="495"/>
      <c r="SFE476" s="495"/>
      <c r="SFF476" s="495"/>
      <c r="SFG476" s="495"/>
      <c r="SFH476" s="495"/>
      <c r="SFI476" s="495"/>
      <c r="SFJ476" s="495"/>
      <c r="SFK476" s="495"/>
      <c r="SFL476" s="495"/>
      <c r="SFM476" s="495"/>
      <c r="SFN476" s="495"/>
      <c r="SFO476" s="495"/>
      <c r="SFP476" s="495"/>
      <c r="SFQ476" s="495"/>
      <c r="SFR476" s="495"/>
      <c r="SFS476" s="495"/>
      <c r="SFT476" s="495"/>
      <c r="SFU476" s="495"/>
      <c r="SFV476" s="495"/>
      <c r="SFW476" s="495"/>
      <c r="SFX476" s="495"/>
      <c r="SFY476" s="495"/>
      <c r="SFZ476" s="495"/>
      <c r="SGA476" s="495"/>
      <c r="SGB476" s="495"/>
      <c r="SGC476" s="495"/>
      <c r="SGD476" s="495"/>
      <c r="SGE476" s="495"/>
      <c r="SGF476" s="495"/>
      <c r="SGG476" s="495"/>
      <c r="SGH476" s="495"/>
      <c r="SGI476" s="495"/>
      <c r="SGJ476" s="495"/>
      <c r="SGK476" s="495"/>
      <c r="SGL476" s="495"/>
      <c r="SGM476" s="495"/>
      <c r="SGN476" s="495"/>
      <c r="SGO476" s="495"/>
      <c r="SGP476" s="495"/>
      <c r="SGQ476" s="495"/>
      <c r="SGR476" s="495"/>
      <c r="SGS476" s="495"/>
      <c r="SGT476" s="495"/>
      <c r="SGU476" s="495"/>
      <c r="SGV476" s="495"/>
      <c r="SGW476" s="495"/>
      <c r="SGX476" s="495"/>
      <c r="SGY476" s="495"/>
      <c r="SGZ476" s="495"/>
      <c r="SHA476" s="495"/>
      <c r="SHB476" s="495"/>
      <c r="SHC476" s="495"/>
      <c r="SHD476" s="495"/>
      <c r="SHE476" s="495"/>
      <c r="SHF476" s="495"/>
      <c r="SHG476" s="495"/>
      <c r="SHH476" s="495"/>
      <c r="SHI476" s="495"/>
      <c r="SHJ476" s="495"/>
      <c r="SHK476" s="495"/>
      <c r="SHL476" s="495"/>
      <c r="SHM476" s="495"/>
      <c r="SHN476" s="495"/>
      <c r="SHO476" s="495"/>
      <c r="SHP476" s="495"/>
      <c r="SHQ476" s="495"/>
      <c r="SHR476" s="495"/>
      <c r="SHS476" s="495"/>
      <c r="SHT476" s="495"/>
      <c r="SHU476" s="495"/>
      <c r="SHV476" s="495"/>
      <c r="SHW476" s="495"/>
      <c r="SHX476" s="495"/>
      <c r="SHY476" s="495"/>
      <c r="SHZ476" s="495"/>
      <c r="SIA476" s="495"/>
      <c r="SIB476" s="495"/>
      <c r="SIC476" s="495"/>
      <c r="SID476" s="495"/>
      <c r="SIE476" s="495"/>
      <c r="SIF476" s="495"/>
      <c r="SIG476" s="495"/>
      <c r="SIH476" s="495"/>
      <c r="SII476" s="495"/>
      <c r="SIJ476" s="495"/>
      <c r="SIK476" s="495"/>
      <c r="SIL476" s="495"/>
      <c r="SIM476" s="495"/>
      <c r="SIN476" s="495"/>
      <c r="SIO476" s="495"/>
      <c r="SIP476" s="495"/>
      <c r="SIQ476" s="495"/>
      <c r="SIR476" s="495"/>
      <c r="SIS476" s="495"/>
      <c r="SIT476" s="495"/>
      <c r="SIU476" s="495"/>
      <c r="SIV476" s="495"/>
      <c r="SIW476" s="495"/>
      <c r="SIX476" s="495"/>
      <c r="SIY476" s="495"/>
      <c r="SIZ476" s="495"/>
      <c r="SJA476" s="495"/>
      <c r="SJB476" s="495"/>
      <c r="SJC476" s="495"/>
      <c r="SJD476" s="495"/>
      <c r="SJE476" s="495"/>
      <c r="SJF476" s="495"/>
      <c r="SJG476" s="495"/>
      <c r="SJH476" s="495"/>
      <c r="SJI476" s="495"/>
      <c r="SJJ476" s="495"/>
      <c r="SJK476" s="495"/>
      <c r="SJL476" s="495"/>
      <c r="SJM476" s="495"/>
      <c r="SJN476" s="495"/>
      <c r="SJO476" s="495"/>
      <c r="SJP476" s="495"/>
      <c r="SJQ476" s="495"/>
      <c r="SJR476" s="495"/>
      <c r="SJS476" s="495"/>
      <c r="SJT476" s="495"/>
      <c r="SJU476" s="495"/>
      <c r="SJV476" s="495"/>
      <c r="SJW476" s="495"/>
      <c r="SJX476" s="495"/>
      <c r="SJY476" s="495"/>
      <c r="SJZ476" s="495"/>
      <c r="SKA476" s="495"/>
      <c r="SKB476" s="495"/>
      <c r="SKC476" s="495"/>
      <c r="SKD476" s="495"/>
      <c r="SKE476" s="495"/>
      <c r="SKF476" s="495"/>
      <c r="SKG476" s="495"/>
      <c r="SKH476" s="495"/>
      <c r="SKI476" s="495"/>
      <c r="SKJ476" s="495"/>
      <c r="SKK476" s="495"/>
      <c r="SKL476" s="495"/>
      <c r="SKM476" s="495"/>
      <c r="SKN476" s="495"/>
      <c r="SKO476" s="495"/>
      <c r="SKP476" s="495"/>
      <c r="SKQ476" s="495"/>
      <c r="SKR476" s="495"/>
      <c r="SKS476" s="495"/>
      <c r="SKT476" s="495"/>
      <c r="SKU476" s="495"/>
      <c r="SKV476" s="495"/>
      <c r="SKW476" s="495"/>
      <c r="SKX476" s="495"/>
      <c r="SKY476" s="495"/>
      <c r="SKZ476" s="495"/>
      <c r="SLA476" s="495"/>
      <c r="SLB476" s="495"/>
      <c r="SLC476" s="495"/>
      <c r="SLD476" s="495"/>
      <c r="SLE476" s="495"/>
      <c r="SLF476" s="495"/>
      <c r="SLG476" s="495"/>
      <c r="SLH476" s="495"/>
      <c r="SLI476" s="495"/>
      <c r="SLJ476" s="495"/>
      <c r="SLK476" s="495"/>
      <c r="SLL476" s="495"/>
      <c r="SLM476" s="495"/>
      <c r="SLN476" s="495"/>
      <c r="SLO476" s="495"/>
      <c r="SLP476" s="495"/>
      <c r="SLQ476" s="495"/>
      <c r="SLR476" s="495"/>
      <c r="SLS476" s="495"/>
      <c r="SLT476" s="495"/>
      <c r="SLU476" s="495"/>
      <c r="SLV476" s="495"/>
      <c r="SLW476" s="495"/>
      <c r="SLX476" s="495"/>
      <c r="SLY476" s="495"/>
      <c r="SLZ476" s="495"/>
      <c r="SMA476" s="495"/>
      <c r="SMB476" s="495"/>
      <c r="SMC476" s="495"/>
      <c r="SMD476" s="495"/>
      <c r="SME476" s="495"/>
      <c r="SMF476" s="495"/>
      <c r="SMG476" s="495"/>
      <c r="SMH476" s="495"/>
      <c r="SMI476" s="495"/>
      <c r="SMJ476" s="495"/>
      <c r="SMK476" s="495"/>
      <c r="SML476" s="495"/>
      <c r="SMM476" s="495"/>
      <c r="SMN476" s="495"/>
      <c r="SMO476" s="495"/>
      <c r="SMP476" s="495"/>
      <c r="SMQ476" s="495"/>
      <c r="SMR476" s="495"/>
      <c r="SMS476" s="495"/>
      <c r="SMT476" s="495"/>
      <c r="SMU476" s="495"/>
      <c r="SMV476" s="495"/>
      <c r="SMW476" s="495"/>
      <c r="SMX476" s="495"/>
      <c r="SMY476" s="495"/>
      <c r="SMZ476" s="495"/>
      <c r="SNA476" s="495"/>
      <c r="SNB476" s="495"/>
      <c r="SNC476" s="495"/>
      <c r="SND476" s="495"/>
      <c r="SNE476" s="495"/>
      <c r="SNF476" s="495"/>
      <c r="SNG476" s="495"/>
      <c r="SNH476" s="495"/>
      <c r="SNI476" s="495"/>
      <c r="SNJ476" s="495"/>
      <c r="SNK476" s="495"/>
      <c r="SNL476" s="495"/>
      <c r="SNM476" s="495"/>
      <c r="SNN476" s="495"/>
      <c r="SNO476" s="495"/>
      <c r="SNP476" s="495"/>
      <c r="SNQ476" s="495"/>
      <c r="SNR476" s="495"/>
      <c r="SNS476" s="495"/>
      <c r="SNT476" s="495"/>
      <c r="SNU476" s="495"/>
      <c r="SNV476" s="495"/>
      <c r="SNW476" s="495"/>
      <c r="SNX476" s="495"/>
      <c r="SNY476" s="495"/>
      <c r="SNZ476" s="495"/>
      <c r="SOA476" s="495"/>
      <c r="SOB476" s="495"/>
      <c r="SOC476" s="495"/>
      <c r="SOD476" s="495"/>
      <c r="SOE476" s="495"/>
      <c r="SOF476" s="495"/>
      <c r="SOG476" s="495"/>
      <c r="SOH476" s="495"/>
      <c r="SOI476" s="495"/>
      <c r="SOJ476" s="495"/>
      <c r="SOK476" s="495"/>
      <c r="SOL476" s="495"/>
      <c r="SOM476" s="495"/>
      <c r="SON476" s="495"/>
      <c r="SOO476" s="495"/>
      <c r="SOP476" s="495"/>
      <c r="SOQ476" s="495"/>
      <c r="SOR476" s="495"/>
      <c r="SOS476" s="495"/>
      <c r="SOT476" s="495"/>
      <c r="SOU476" s="495"/>
      <c r="SOV476" s="495"/>
      <c r="SOW476" s="495"/>
      <c r="SOX476" s="495"/>
      <c r="SOY476" s="495"/>
      <c r="SOZ476" s="495"/>
      <c r="SPA476" s="495"/>
      <c r="SPB476" s="495"/>
      <c r="SPC476" s="495"/>
      <c r="SPD476" s="495"/>
      <c r="SPE476" s="495"/>
      <c r="SPF476" s="495"/>
      <c r="SPG476" s="495"/>
      <c r="SPH476" s="495"/>
      <c r="SPI476" s="495"/>
      <c r="SPJ476" s="495"/>
      <c r="SPK476" s="495"/>
      <c r="SPL476" s="495"/>
      <c r="SPM476" s="495"/>
      <c r="SPN476" s="495"/>
      <c r="SPO476" s="495"/>
      <c r="SPP476" s="495"/>
      <c r="SPQ476" s="495"/>
      <c r="SPR476" s="495"/>
      <c r="SPS476" s="495"/>
      <c r="SPT476" s="495"/>
      <c r="SPU476" s="495"/>
      <c r="SPV476" s="495"/>
      <c r="SPW476" s="495"/>
      <c r="SPX476" s="495"/>
      <c r="SPY476" s="495"/>
      <c r="SPZ476" s="495"/>
      <c r="SQA476" s="495"/>
      <c r="SQB476" s="495"/>
      <c r="SQC476" s="495"/>
      <c r="SQD476" s="495"/>
      <c r="SQE476" s="495"/>
      <c r="SQF476" s="495"/>
      <c r="SQG476" s="495"/>
      <c r="SQH476" s="495"/>
      <c r="SQI476" s="495"/>
      <c r="SQJ476" s="495"/>
      <c r="SQK476" s="495"/>
      <c r="SQL476" s="495"/>
      <c r="SQM476" s="495"/>
      <c r="SQN476" s="495"/>
      <c r="SQO476" s="495"/>
      <c r="SQP476" s="495"/>
      <c r="SQQ476" s="495"/>
      <c r="SQR476" s="495"/>
      <c r="SQS476" s="495"/>
      <c r="SQT476" s="495"/>
      <c r="SQU476" s="495"/>
      <c r="SQV476" s="495"/>
      <c r="SQW476" s="495"/>
      <c r="SQX476" s="495"/>
      <c r="SQY476" s="495"/>
      <c r="SQZ476" s="495"/>
      <c r="SRA476" s="495"/>
      <c r="SRB476" s="495"/>
      <c r="SRC476" s="495"/>
      <c r="SRD476" s="495"/>
      <c r="SRE476" s="495"/>
      <c r="SRF476" s="495"/>
      <c r="SRG476" s="495"/>
      <c r="SRH476" s="495"/>
      <c r="SRI476" s="495"/>
      <c r="SRJ476" s="495"/>
      <c r="SRK476" s="495"/>
      <c r="SRL476" s="495"/>
      <c r="SRM476" s="495"/>
      <c r="SRN476" s="495"/>
      <c r="SRO476" s="495"/>
      <c r="SRP476" s="495"/>
      <c r="SRQ476" s="495"/>
      <c r="SRR476" s="495"/>
      <c r="SRS476" s="495"/>
      <c r="SRT476" s="495"/>
      <c r="SRU476" s="495"/>
      <c r="SRV476" s="495"/>
      <c r="SRW476" s="495"/>
      <c r="SRX476" s="495"/>
      <c r="SRY476" s="495"/>
      <c r="SRZ476" s="495"/>
      <c r="SSA476" s="495"/>
      <c r="SSB476" s="495"/>
      <c r="SSC476" s="495"/>
      <c r="SSD476" s="495"/>
      <c r="SSE476" s="495"/>
      <c r="SSF476" s="495"/>
      <c r="SSG476" s="495"/>
      <c r="SSH476" s="495"/>
      <c r="SSI476" s="495"/>
      <c r="SSJ476" s="495"/>
      <c r="SSK476" s="495"/>
      <c r="SSL476" s="495"/>
      <c r="SSM476" s="495"/>
      <c r="SSN476" s="495"/>
      <c r="SSO476" s="495"/>
      <c r="SSP476" s="495"/>
      <c r="SSQ476" s="495"/>
      <c r="SSR476" s="495"/>
      <c r="SSS476" s="495"/>
      <c r="SST476" s="495"/>
      <c r="SSU476" s="495"/>
      <c r="SSV476" s="495"/>
      <c r="SSW476" s="495"/>
      <c r="SSX476" s="495"/>
      <c r="SSY476" s="495"/>
      <c r="SSZ476" s="495"/>
      <c r="STA476" s="495"/>
      <c r="STB476" s="495"/>
      <c r="STC476" s="495"/>
      <c r="STD476" s="495"/>
      <c r="STE476" s="495"/>
      <c r="STF476" s="495"/>
      <c r="STG476" s="495"/>
      <c r="STH476" s="495"/>
      <c r="STI476" s="495"/>
      <c r="STJ476" s="495"/>
      <c r="STK476" s="495"/>
      <c r="STL476" s="495"/>
      <c r="STM476" s="495"/>
      <c r="STN476" s="495"/>
      <c r="STO476" s="495"/>
      <c r="STP476" s="495"/>
      <c r="STQ476" s="495"/>
      <c r="STR476" s="495"/>
      <c r="STS476" s="495"/>
      <c r="STT476" s="495"/>
      <c r="STU476" s="495"/>
      <c r="STV476" s="495"/>
      <c r="STW476" s="495"/>
      <c r="STX476" s="495"/>
      <c r="STY476" s="495"/>
      <c r="STZ476" s="495"/>
      <c r="SUA476" s="495"/>
      <c r="SUB476" s="495"/>
      <c r="SUC476" s="495"/>
      <c r="SUD476" s="495"/>
      <c r="SUE476" s="495"/>
      <c r="SUF476" s="495"/>
      <c r="SUG476" s="495"/>
      <c r="SUH476" s="495"/>
      <c r="SUI476" s="495"/>
      <c r="SUJ476" s="495"/>
      <c r="SUK476" s="495"/>
      <c r="SUL476" s="495"/>
      <c r="SUM476" s="495"/>
      <c r="SUN476" s="495"/>
      <c r="SUO476" s="495"/>
      <c r="SUP476" s="495"/>
      <c r="SUQ476" s="495"/>
      <c r="SUR476" s="495"/>
      <c r="SUS476" s="495"/>
      <c r="SUT476" s="495"/>
      <c r="SUU476" s="495"/>
      <c r="SUV476" s="495"/>
      <c r="SUW476" s="495"/>
      <c r="SUX476" s="495"/>
      <c r="SUY476" s="495"/>
      <c r="SUZ476" s="495"/>
      <c r="SVA476" s="495"/>
      <c r="SVB476" s="495"/>
      <c r="SVC476" s="495"/>
      <c r="SVD476" s="495"/>
      <c r="SVE476" s="495"/>
      <c r="SVF476" s="495"/>
      <c r="SVG476" s="495"/>
      <c r="SVH476" s="495"/>
      <c r="SVI476" s="495"/>
      <c r="SVJ476" s="495"/>
      <c r="SVK476" s="495"/>
      <c r="SVL476" s="495"/>
      <c r="SVM476" s="495"/>
      <c r="SVN476" s="495"/>
      <c r="SVO476" s="495"/>
      <c r="SVP476" s="495"/>
      <c r="SVQ476" s="495"/>
      <c r="SVR476" s="495"/>
      <c r="SVS476" s="495"/>
      <c r="SVT476" s="495"/>
      <c r="SVU476" s="495"/>
      <c r="SVV476" s="495"/>
      <c r="SVW476" s="495"/>
      <c r="SVX476" s="495"/>
      <c r="SVY476" s="495"/>
      <c r="SVZ476" s="495"/>
      <c r="SWA476" s="495"/>
      <c r="SWB476" s="495"/>
      <c r="SWC476" s="495"/>
      <c r="SWD476" s="495"/>
      <c r="SWE476" s="495"/>
      <c r="SWF476" s="495"/>
      <c r="SWG476" s="495"/>
      <c r="SWH476" s="495"/>
      <c r="SWI476" s="495"/>
      <c r="SWJ476" s="495"/>
      <c r="SWK476" s="495"/>
      <c r="SWL476" s="495"/>
      <c r="SWM476" s="495"/>
      <c r="SWN476" s="495"/>
      <c r="SWO476" s="495"/>
      <c r="SWP476" s="495"/>
      <c r="SWQ476" s="495"/>
      <c r="SWR476" s="495"/>
      <c r="SWS476" s="495"/>
      <c r="SWT476" s="495"/>
      <c r="SWU476" s="495"/>
      <c r="SWV476" s="495"/>
      <c r="SWW476" s="495"/>
      <c r="SWX476" s="495"/>
      <c r="SWY476" s="495"/>
      <c r="SWZ476" s="495"/>
      <c r="SXA476" s="495"/>
      <c r="SXB476" s="495"/>
      <c r="SXC476" s="495"/>
      <c r="SXD476" s="495"/>
      <c r="SXE476" s="495"/>
      <c r="SXF476" s="495"/>
      <c r="SXG476" s="495"/>
      <c r="SXH476" s="495"/>
      <c r="SXI476" s="495"/>
      <c r="SXJ476" s="495"/>
      <c r="SXK476" s="495"/>
      <c r="SXL476" s="495"/>
      <c r="SXM476" s="495"/>
      <c r="SXN476" s="495"/>
      <c r="SXO476" s="495"/>
      <c r="SXP476" s="495"/>
      <c r="SXQ476" s="495"/>
      <c r="SXR476" s="495"/>
      <c r="SXS476" s="495"/>
      <c r="SXT476" s="495"/>
      <c r="SXU476" s="495"/>
      <c r="SXV476" s="495"/>
      <c r="SXW476" s="495"/>
      <c r="SXX476" s="495"/>
      <c r="SXY476" s="495"/>
      <c r="SXZ476" s="495"/>
      <c r="SYA476" s="495"/>
      <c r="SYB476" s="495"/>
      <c r="SYC476" s="495"/>
      <c r="SYD476" s="495"/>
      <c r="SYE476" s="495"/>
      <c r="SYF476" s="495"/>
      <c r="SYG476" s="495"/>
      <c r="SYH476" s="495"/>
      <c r="SYI476" s="495"/>
      <c r="SYJ476" s="495"/>
      <c r="SYK476" s="495"/>
      <c r="SYL476" s="495"/>
      <c r="SYM476" s="495"/>
      <c r="SYN476" s="495"/>
      <c r="SYO476" s="495"/>
      <c r="SYP476" s="495"/>
      <c r="SYQ476" s="495"/>
      <c r="SYR476" s="495"/>
      <c r="SYS476" s="495"/>
      <c r="SYT476" s="495"/>
      <c r="SYU476" s="495"/>
      <c r="SYV476" s="495"/>
      <c r="SYW476" s="495"/>
      <c r="SYX476" s="495"/>
      <c r="SYY476" s="495"/>
      <c r="SYZ476" s="495"/>
      <c r="SZA476" s="495"/>
      <c r="SZB476" s="495"/>
      <c r="SZC476" s="495"/>
      <c r="SZD476" s="495"/>
      <c r="SZE476" s="495"/>
      <c r="SZF476" s="495"/>
      <c r="SZG476" s="495"/>
      <c r="SZH476" s="495"/>
      <c r="SZI476" s="495"/>
      <c r="SZJ476" s="495"/>
      <c r="SZK476" s="495"/>
      <c r="SZL476" s="495"/>
      <c r="SZM476" s="495"/>
      <c r="SZN476" s="495"/>
      <c r="SZO476" s="495"/>
      <c r="SZP476" s="495"/>
      <c r="SZQ476" s="495"/>
      <c r="SZR476" s="495"/>
      <c r="SZS476" s="495"/>
      <c r="SZT476" s="495"/>
      <c r="SZU476" s="495"/>
      <c r="SZV476" s="495"/>
      <c r="SZW476" s="495"/>
      <c r="SZX476" s="495"/>
      <c r="SZY476" s="495"/>
      <c r="SZZ476" s="495"/>
      <c r="TAA476" s="495"/>
      <c r="TAB476" s="495"/>
      <c r="TAC476" s="495"/>
      <c r="TAD476" s="495"/>
      <c r="TAE476" s="495"/>
      <c r="TAF476" s="495"/>
      <c r="TAG476" s="495"/>
      <c r="TAH476" s="495"/>
      <c r="TAI476" s="495"/>
      <c r="TAJ476" s="495"/>
      <c r="TAK476" s="495"/>
      <c r="TAL476" s="495"/>
      <c r="TAM476" s="495"/>
      <c r="TAN476" s="495"/>
      <c r="TAO476" s="495"/>
      <c r="TAP476" s="495"/>
      <c r="TAQ476" s="495"/>
      <c r="TAR476" s="495"/>
      <c r="TAS476" s="495"/>
      <c r="TAT476" s="495"/>
      <c r="TAU476" s="495"/>
      <c r="TAV476" s="495"/>
      <c r="TAW476" s="495"/>
      <c r="TAX476" s="495"/>
      <c r="TAY476" s="495"/>
      <c r="TAZ476" s="495"/>
      <c r="TBA476" s="495"/>
      <c r="TBB476" s="495"/>
      <c r="TBC476" s="495"/>
      <c r="TBD476" s="495"/>
      <c r="TBE476" s="495"/>
      <c r="TBF476" s="495"/>
      <c r="TBG476" s="495"/>
      <c r="TBH476" s="495"/>
      <c r="TBI476" s="495"/>
      <c r="TBJ476" s="495"/>
      <c r="TBK476" s="495"/>
      <c r="TBL476" s="495"/>
      <c r="TBM476" s="495"/>
      <c r="TBN476" s="495"/>
      <c r="TBO476" s="495"/>
      <c r="TBP476" s="495"/>
      <c r="TBQ476" s="495"/>
      <c r="TBR476" s="495"/>
      <c r="TBS476" s="495"/>
      <c r="TBT476" s="495"/>
      <c r="TBU476" s="495"/>
      <c r="TBV476" s="495"/>
      <c r="TBW476" s="495"/>
      <c r="TBX476" s="495"/>
      <c r="TBY476" s="495"/>
      <c r="TBZ476" s="495"/>
      <c r="TCA476" s="495"/>
      <c r="TCB476" s="495"/>
      <c r="TCC476" s="495"/>
      <c r="TCD476" s="495"/>
      <c r="TCE476" s="495"/>
      <c r="TCF476" s="495"/>
      <c r="TCG476" s="495"/>
      <c r="TCH476" s="495"/>
      <c r="TCI476" s="495"/>
      <c r="TCJ476" s="495"/>
      <c r="TCK476" s="495"/>
      <c r="TCL476" s="495"/>
      <c r="TCM476" s="495"/>
      <c r="TCN476" s="495"/>
      <c r="TCO476" s="495"/>
      <c r="TCP476" s="495"/>
      <c r="TCQ476" s="495"/>
      <c r="TCR476" s="495"/>
      <c r="TCS476" s="495"/>
      <c r="TCT476" s="495"/>
      <c r="TCU476" s="495"/>
      <c r="TCV476" s="495"/>
      <c r="TCW476" s="495"/>
      <c r="TCX476" s="495"/>
      <c r="TCY476" s="495"/>
      <c r="TCZ476" s="495"/>
      <c r="TDA476" s="495"/>
      <c r="TDB476" s="495"/>
      <c r="TDC476" s="495"/>
      <c r="TDD476" s="495"/>
      <c r="TDE476" s="495"/>
      <c r="TDF476" s="495"/>
      <c r="TDG476" s="495"/>
      <c r="TDH476" s="495"/>
      <c r="TDI476" s="495"/>
      <c r="TDJ476" s="495"/>
      <c r="TDK476" s="495"/>
      <c r="TDL476" s="495"/>
      <c r="TDM476" s="495"/>
      <c r="TDN476" s="495"/>
      <c r="TDO476" s="495"/>
      <c r="TDP476" s="495"/>
      <c r="TDQ476" s="495"/>
      <c r="TDR476" s="495"/>
      <c r="TDS476" s="495"/>
      <c r="TDT476" s="495"/>
      <c r="TDU476" s="495"/>
      <c r="TDV476" s="495"/>
      <c r="TDW476" s="495"/>
      <c r="TDX476" s="495"/>
      <c r="TDY476" s="495"/>
      <c r="TDZ476" s="495"/>
      <c r="TEA476" s="495"/>
      <c r="TEB476" s="495"/>
      <c r="TEC476" s="495"/>
      <c r="TED476" s="495"/>
      <c r="TEE476" s="495"/>
      <c r="TEF476" s="495"/>
      <c r="TEG476" s="495"/>
      <c r="TEH476" s="495"/>
      <c r="TEI476" s="495"/>
      <c r="TEJ476" s="495"/>
      <c r="TEK476" s="495"/>
      <c r="TEL476" s="495"/>
      <c r="TEM476" s="495"/>
      <c r="TEN476" s="495"/>
      <c r="TEO476" s="495"/>
      <c r="TEP476" s="495"/>
      <c r="TEQ476" s="495"/>
      <c r="TER476" s="495"/>
      <c r="TES476" s="495"/>
      <c r="TET476" s="495"/>
      <c r="TEU476" s="495"/>
      <c r="TEV476" s="495"/>
      <c r="TEW476" s="495"/>
      <c r="TEX476" s="495"/>
      <c r="TEY476" s="495"/>
      <c r="TEZ476" s="495"/>
      <c r="TFA476" s="495"/>
      <c r="TFB476" s="495"/>
      <c r="TFC476" s="495"/>
      <c r="TFD476" s="495"/>
      <c r="TFE476" s="495"/>
      <c r="TFF476" s="495"/>
      <c r="TFG476" s="495"/>
      <c r="TFH476" s="495"/>
      <c r="TFI476" s="495"/>
      <c r="TFJ476" s="495"/>
      <c r="TFK476" s="495"/>
      <c r="TFL476" s="495"/>
      <c r="TFM476" s="495"/>
      <c r="TFN476" s="495"/>
      <c r="TFO476" s="495"/>
      <c r="TFP476" s="495"/>
      <c r="TFQ476" s="495"/>
      <c r="TFR476" s="495"/>
      <c r="TFS476" s="495"/>
      <c r="TFT476" s="495"/>
      <c r="TFU476" s="495"/>
      <c r="TFV476" s="495"/>
      <c r="TFW476" s="495"/>
      <c r="TFX476" s="495"/>
      <c r="TFY476" s="495"/>
      <c r="TFZ476" s="495"/>
      <c r="TGA476" s="495"/>
      <c r="TGB476" s="495"/>
      <c r="TGC476" s="495"/>
      <c r="TGD476" s="495"/>
      <c r="TGE476" s="495"/>
      <c r="TGF476" s="495"/>
      <c r="TGG476" s="495"/>
      <c r="TGH476" s="495"/>
      <c r="TGI476" s="495"/>
      <c r="TGJ476" s="495"/>
      <c r="TGK476" s="495"/>
      <c r="TGL476" s="495"/>
      <c r="TGM476" s="495"/>
      <c r="TGN476" s="495"/>
      <c r="TGO476" s="495"/>
      <c r="TGP476" s="495"/>
      <c r="TGQ476" s="495"/>
      <c r="TGR476" s="495"/>
      <c r="TGS476" s="495"/>
      <c r="TGT476" s="495"/>
      <c r="TGU476" s="495"/>
      <c r="TGV476" s="495"/>
      <c r="TGW476" s="495"/>
      <c r="TGX476" s="495"/>
      <c r="TGY476" s="495"/>
      <c r="TGZ476" s="495"/>
      <c r="THA476" s="495"/>
      <c r="THB476" s="495"/>
      <c r="THC476" s="495"/>
      <c r="THD476" s="495"/>
      <c r="THE476" s="495"/>
      <c r="THF476" s="495"/>
      <c r="THG476" s="495"/>
      <c r="THH476" s="495"/>
      <c r="THI476" s="495"/>
      <c r="THJ476" s="495"/>
      <c r="THK476" s="495"/>
      <c r="THL476" s="495"/>
      <c r="THM476" s="495"/>
      <c r="THN476" s="495"/>
      <c r="THO476" s="495"/>
      <c r="THP476" s="495"/>
      <c r="THQ476" s="495"/>
      <c r="THR476" s="495"/>
      <c r="THS476" s="495"/>
      <c r="THT476" s="495"/>
      <c r="THU476" s="495"/>
      <c r="THV476" s="495"/>
      <c r="THW476" s="495"/>
      <c r="THX476" s="495"/>
      <c r="THY476" s="495"/>
      <c r="THZ476" s="495"/>
      <c r="TIA476" s="495"/>
      <c r="TIB476" s="495"/>
      <c r="TIC476" s="495"/>
      <c r="TID476" s="495"/>
      <c r="TIE476" s="495"/>
      <c r="TIF476" s="495"/>
      <c r="TIG476" s="495"/>
      <c r="TIH476" s="495"/>
      <c r="TII476" s="495"/>
      <c r="TIJ476" s="495"/>
      <c r="TIK476" s="495"/>
      <c r="TIL476" s="495"/>
      <c r="TIM476" s="495"/>
      <c r="TIN476" s="495"/>
      <c r="TIO476" s="495"/>
      <c r="TIP476" s="495"/>
      <c r="TIQ476" s="495"/>
      <c r="TIR476" s="495"/>
      <c r="TIS476" s="495"/>
      <c r="TIT476" s="495"/>
      <c r="TIU476" s="495"/>
      <c r="TIV476" s="495"/>
      <c r="TIW476" s="495"/>
      <c r="TIX476" s="495"/>
      <c r="TIY476" s="495"/>
      <c r="TIZ476" s="495"/>
      <c r="TJA476" s="495"/>
      <c r="TJB476" s="495"/>
      <c r="TJC476" s="495"/>
      <c r="TJD476" s="495"/>
      <c r="TJE476" s="495"/>
      <c r="TJF476" s="495"/>
      <c r="TJG476" s="495"/>
      <c r="TJH476" s="495"/>
      <c r="TJI476" s="495"/>
      <c r="TJJ476" s="495"/>
      <c r="TJK476" s="495"/>
      <c r="TJL476" s="495"/>
      <c r="TJM476" s="495"/>
      <c r="TJN476" s="495"/>
      <c r="TJO476" s="495"/>
      <c r="TJP476" s="495"/>
      <c r="TJQ476" s="495"/>
      <c r="TJR476" s="495"/>
      <c r="TJS476" s="495"/>
      <c r="TJT476" s="495"/>
      <c r="TJU476" s="495"/>
      <c r="TJV476" s="495"/>
      <c r="TJW476" s="495"/>
      <c r="TJX476" s="495"/>
      <c r="TJY476" s="495"/>
      <c r="TJZ476" s="495"/>
      <c r="TKA476" s="495"/>
      <c r="TKB476" s="495"/>
      <c r="TKC476" s="495"/>
      <c r="TKD476" s="495"/>
      <c r="TKE476" s="495"/>
      <c r="TKF476" s="495"/>
      <c r="TKG476" s="495"/>
      <c r="TKH476" s="495"/>
      <c r="TKI476" s="495"/>
      <c r="TKJ476" s="495"/>
      <c r="TKK476" s="495"/>
      <c r="TKL476" s="495"/>
      <c r="TKM476" s="495"/>
      <c r="TKN476" s="495"/>
      <c r="TKO476" s="495"/>
      <c r="TKP476" s="495"/>
      <c r="TKQ476" s="495"/>
      <c r="TKR476" s="495"/>
      <c r="TKS476" s="495"/>
      <c r="TKT476" s="495"/>
      <c r="TKU476" s="495"/>
      <c r="TKV476" s="495"/>
      <c r="TKW476" s="495"/>
      <c r="TKX476" s="495"/>
      <c r="TKY476" s="495"/>
      <c r="TKZ476" s="495"/>
      <c r="TLA476" s="495"/>
      <c r="TLB476" s="495"/>
      <c r="TLC476" s="495"/>
      <c r="TLD476" s="495"/>
      <c r="TLE476" s="495"/>
      <c r="TLF476" s="495"/>
      <c r="TLG476" s="495"/>
      <c r="TLH476" s="495"/>
      <c r="TLI476" s="495"/>
      <c r="TLJ476" s="495"/>
      <c r="TLK476" s="495"/>
      <c r="TLL476" s="495"/>
      <c r="TLM476" s="495"/>
      <c r="TLN476" s="495"/>
      <c r="TLO476" s="495"/>
      <c r="TLP476" s="495"/>
      <c r="TLQ476" s="495"/>
      <c r="TLR476" s="495"/>
      <c r="TLS476" s="495"/>
      <c r="TLT476" s="495"/>
      <c r="TLU476" s="495"/>
      <c r="TLV476" s="495"/>
      <c r="TLW476" s="495"/>
      <c r="TLX476" s="495"/>
      <c r="TLY476" s="495"/>
      <c r="TLZ476" s="495"/>
      <c r="TMA476" s="495"/>
      <c r="TMB476" s="495"/>
      <c r="TMC476" s="495"/>
      <c r="TMD476" s="495"/>
      <c r="TME476" s="495"/>
      <c r="TMF476" s="495"/>
      <c r="TMG476" s="495"/>
      <c r="TMH476" s="495"/>
      <c r="TMI476" s="495"/>
      <c r="TMJ476" s="495"/>
      <c r="TMK476" s="495"/>
      <c r="TML476" s="495"/>
      <c r="TMM476" s="495"/>
      <c r="TMN476" s="495"/>
      <c r="TMO476" s="495"/>
      <c r="TMP476" s="495"/>
      <c r="TMQ476" s="495"/>
      <c r="TMR476" s="495"/>
      <c r="TMS476" s="495"/>
      <c r="TMT476" s="495"/>
      <c r="TMU476" s="495"/>
      <c r="TMV476" s="495"/>
      <c r="TMW476" s="495"/>
      <c r="TMX476" s="495"/>
      <c r="TMY476" s="495"/>
      <c r="TMZ476" s="495"/>
      <c r="TNA476" s="495"/>
      <c r="TNB476" s="495"/>
      <c r="TNC476" s="495"/>
      <c r="TND476" s="495"/>
      <c r="TNE476" s="495"/>
      <c r="TNF476" s="495"/>
      <c r="TNG476" s="495"/>
      <c r="TNH476" s="495"/>
      <c r="TNI476" s="495"/>
      <c r="TNJ476" s="495"/>
      <c r="TNK476" s="495"/>
      <c r="TNL476" s="495"/>
      <c r="TNM476" s="495"/>
      <c r="TNN476" s="495"/>
      <c r="TNO476" s="495"/>
      <c r="TNP476" s="495"/>
      <c r="TNQ476" s="495"/>
      <c r="TNR476" s="495"/>
      <c r="TNS476" s="495"/>
      <c r="TNT476" s="495"/>
      <c r="TNU476" s="495"/>
      <c r="TNV476" s="495"/>
      <c r="TNW476" s="495"/>
      <c r="TNX476" s="495"/>
      <c r="TNY476" s="495"/>
      <c r="TNZ476" s="495"/>
      <c r="TOA476" s="495"/>
      <c r="TOB476" s="495"/>
      <c r="TOC476" s="495"/>
      <c r="TOD476" s="495"/>
      <c r="TOE476" s="495"/>
      <c r="TOF476" s="495"/>
      <c r="TOG476" s="495"/>
      <c r="TOH476" s="495"/>
      <c r="TOI476" s="495"/>
      <c r="TOJ476" s="495"/>
      <c r="TOK476" s="495"/>
      <c r="TOL476" s="495"/>
      <c r="TOM476" s="495"/>
      <c r="TON476" s="495"/>
      <c r="TOO476" s="495"/>
      <c r="TOP476" s="495"/>
      <c r="TOQ476" s="495"/>
      <c r="TOR476" s="495"/>
      <c r="TOS476" s="495"/>
      <c r="TOT476" s="495"/>
      <c r="TOU476" s="495"/>
      <c r="TOV476" s="495"/>
      <c r="TOW476" s="495"/>
      <c r="TOX476" s="495"/>
      <c r="TOY476" s="495"/>
      <c r="TOZ476" s="495"/>
      <c r="TPA476" s="495"/>
      <c r="TPB476" s="495"/>
      <c r="TPC476" s="495"/>
      <c r="TPD476" s="495"/>
      <c r="TPE476" s="495"/>
      <c r="TPF476" s="495"/>
      <c r="TPG476" s="495"/>
      <c r="TPH476" s="495"/>
      <c r="TPI476" s="495"/>
      <c r="TPJ476" s="495"/>
      <c r="TPK476" s="495"/>
      <c r="TPL476" s="495"/>
      <c r="TPM476" s="495"/>
      <c r="TPN476" s="495"/>
      <c r="TPO476" s="495"/>
      <c r="TPP476" s="495"/>
      <c r="TPQ476" s="495"/>
      <c r="TPR476" s="495"/>
      <c r="TPS476" s="495"/>
      <c r="TPT476" s="495"/>
      <c r="TPU476" s="495"/>
      <c r="TPV476" s="495"/>
      <c r="TPW476" s="495"/>
      <c r="TPX476" s="495"/>
      <c r="TPY476" s="495"/>
      <c r="TPZ476" s="495"/>
      <c r="TQA476" s="495"/>
      <c r="TQB476" s="495"/>
      <c r="TQC476" s="495"/>
      <c r="TQD476" s="495"/>
      <c r="TQE476" s="495"/>
      <c r="TQF476" s="495"/>
      <c r="TQG476" s="495"/>
      <c r="TQH476" s="495"/>
      <c r="TQI476" s="495"/>
      <c r="TQJ476" s="495"/>
      <c r="TQK476" s="495"/>
      <c r="TQL476" s="495"/>
      <c r="TQM476" s="495"/>
      <c r="TQN476" s="495"/>
      <c r="TQO476" s="495"/>
      <c r="TQP476" s="495"/>
      <c r="TQQ476" s="495"/>
      <c r="TQR476" s="495"/>
      <c r="TQS476" s="495"/>
      <c r="TQT476" s="495"/>
      <c r="TQU476" s="495"/>
      <c r="TQV476" s="495"/>
      <c r="TQW476" s="495"/>
      <c r="TQX476" s="495"/>
      <c r="TQY476" s="495"/>
      <c r="TQZ476" s="495"/>
      <c r="TRA476" s="495"/>
      <c r="TRB476" s="495"/>
      <c r="TRC476" s="495"/>
      <c r="TRD476" s="495"/>
      <c r="TRE476" s="495"/>
      <c r="TRF476" s="495"/>
      <c r="TRG476" s="495"/>
      <c r="TRH476" s="495"/>
      <c r="TRI476" s="495"/>
      <c r="TRJ476" s="495"/>
      <c r="TRK476" s="495"/>
      <c r="TRL476" s="495"/>
      <c r="TRM476" s="495"/>
      <c r="TRN476" s="495"/>
      <c r="TRO476" s="495"/>
      <c r="TRP476" s="495"/>
      <c r="TRQ476" s="495"/>
      <c r="TRR476" s="495"/>
      <c r="TRS476" s="495"/>
      <c r="TRT476" s="495"/>
      <c r="TRU476" s="495"/>
      <c r="TRV476" s="495"/>
      <c r="TRW476" s="495"/>
      <c r="TRX476" s="495"/>
      <c r="TRY476" s="495"/>
      <c r="TRZ476" s="495"/>
      <c r="TSA476" s="495"/>
      <c r="TSB476" s="495"/>
      <c r="TSC476" s="495"/>
      <c r="TSD476" s="495"/>
      <c r="TSE476" s="495"/>
      <c r="TSF476" s="495"/>
      <c r="TSG476" s="495"/>
      <c r="TSH476" s="495"/>
      <c r="TSI476" s="495"/>
      <c r="TSJ476" s="495"/>
      <c r="TSK476" s="495"/>
      <c r="TSL476" s="495"/>
      <c r="TSM476" s="495"/>
      <c r="TSN476" s="495"/>
      <c r="TSO476" s="495"/>
      <c r="TSP476" s="495"/>
      <c r="TSQ476" s="495"/>
      <c r="TSR476" s="495"/>
      <c r="TSS476" s="495"/>
      <c r="TST476" s="495"/>
      <c r="TSU476" s="495"/>
      <c r="TSV476" s="495"/>
      <c r="TSW476" s="495"/>
      <c r="TSX476" s="495"/>
      <c r="TSY476" s="495"/>
      <c r="TSZ476" s="495"/>
      <c r="TTA476" s="495"/>
      <c r="TTB476" s="495"/>
      <c r="TTC476" s="495"/>
      <c r="TTD476" s="495"/>
      <c r="TTE476" s="495"/>
      <c r="TTF476" s="495"/>
      <c r="TTG476" s="495"/>
      <c r="TTH476" s="495"/>
      <c r="TTI476" s="495"/>
      <c r="TTJ476" s="495"/>
      <c r="TTK476" s="495"/>
      <c r="TTL476" s="495"/>
      <c r="TTM476" s="495"/>
      <c r="TTN476" s="495"/>
      <c r="TTO476" s="495"/>
      <c r="TTP476" s="495"/>
      <c r="TTQ476" s="495"/>
      <c r="TTR476" s="495"/>
      <c r="TTS476" s="495"/>
      <c r="TTT476" s="495"/>
      <c r="TTU476" s="495"/>
      <c r="TTV476" s="495"/>
      <c r="TTW476" s="495"/>
      <c r="TTX476" s="495"/>
      <c r="TTY476" s="495"/>
      <c r="TTZ476" s="495"/>
      <c r="TUA476" s="495"/>
      <c r="TUB476" s="495"/>
      <c r="TUC476" s="495"/>
      <c r="TUD476" s="495"/>
      <c r="TUE476" s="495"/>
      <c r="TUF476" s="495"/>
      <c r="TUG476" s="495"/>
      <c r="TUH476" s="495"/>
      <c r="TUI476" s="495"/>
      <c r="TUJ476" s="495"/>
      <c r="TUK476" s="495"/>
      <c r="TUL476" s="495"/>
      <c r="TUM476" s="495"/>
      <c r="TUN476" s="495"/>
      <c r="TUO476" s="495"/>
      <c r="TUP476" s="495"/>
      <c r="TUQ476" s="495"/>
      <c r="TUR476" s="495"/>
      <c r="TUS476" s="495"/>
      <c r="TUT476" s="495"/>
      <c r="TUU476" s="495"/>
      <c r="TUV476" s="495"/>
      <c r="TUW476" s="495"/>
      <c r="TUX476" s="495"/>
      <c r="TUY476" s="495"/>
      <c r="TUZ476" s="495"/>
      <c r="TVA476" s="495"/>
      <c r="TVB476" s="495"/>
      <c r="TVC476" s="495"/>
      <c r="TVD476" s="495"/>
      <c r="TVE476" s="495"/>
      <c r="TVF476" s="495"/>
      <c r="TVG476" s="495"/>
      <c r="TVH476" s="495"/>
      <c r="TVI476" s="495"/>
      <c r="TVJ476" s="495"/>
      <c r="TVK476" s="495"/>
      <c r="TVL476" s="495"/>
      <c r="TVM476" s="495"/>
      <c r="TVN476" s="495"/>
      <c r="TVO476" s="495"/>
      <c r="TVP476" s="495"/>
      <c r="TVQ476" s="495"/>
      <c r="TVR476" s="495"/>
      <c r="TVS476" s="495"/>
      <c r="TVT476" s="495"/>
      <c r="TVU476" s="495"/>
      <c r="TVV476" s="495"/>
      <c r="TVW476" s="495"/>
      <c r="TVX476" s="495"/>
      <c r="TVY476" s="495"/>
      <c r="TVZ476" s="495"/>
      <c r="TWA476" s="495"/>
      <c r="TWB476" s="495"/>
      <c r="TWC476" s="495"/>
      <c r="TWD476" s="495"/>
      <c r="TWE476" s="495"/>
      <c r="TWF476" s="495"/>
      <c r="TWG476" s="495"/>
      <c r="TWH476" s="495"/>
      <c r="TWI476" s="495"/>
      <c r="TWJ476" s="495"/>
      <c r="TWK476" s="495"/>
      <c r="TWL476" s="495"/>
      <c r="TWM476" s="495"/>
      <c r="TWN476" s="495"/>
      <c r="TWO476" s="495"/>
      <c r="TWP476" s="495"/>
      <c r="TWQ476" s="495"/>
      <c r="TWR476" s="495"/>
      <c r="TWS476" s="495"/>
      <c r="TWT476" s="495"/>
      <c r="TWU476" s="495"/>
      <c r="TWV476" s="495"/>
      <c r="TWW476" s="495"/>
      <c r="TWX476" s="495"/>
      <c r="TWY476" s="495"/>
      <c r="TWZ476" s="495"/>
      <c r="TXA476" s="495"/>
      <c r="TXB476" s="495"/>
      <c r="TXC476" s="495"/>
      <c r="TXD476" s="495"/>
      <c r="TXE476" s="495"/>
      <c r="TXF476" s="495"/>
      <c r="TXG476" s="495"/>
      <c r="TXH476" s="495"/>
      <c r="TXI476" s="495"/>
      <c r="TXJ476" s="495"/>
      <c r="TXK476" s="495"/>
      <c r="TXL476" s="495"/>
      <c r="TXM476" s="495"/>
      <c r="TXN476" s="495"/>
      <c r="TXO476" s="495"/>
      <c r="TXP476" s="495"/>
      <c r="TXQ476" s="495"/>
      <c r="TXR476" s="495"/>
      <c r="TXS476" s="495"/>
      <c r="TXT476" s="495"/>
      <c r="TXU476" s="495"/>
      <c r="TXV476" s="495"/>
      <c r="TXW476" s="495"/>
      <c r="TXX476" s="495"/>
      <c r="TXY476" s="495"/>
      <c r="TXZ476" s="495"/>
      <c r="TYA476" s="495"/>
      <c r="TYB476" s="495"/>
      <c r="TYC476" s="495"/>
      <c r="TYD476" s="495"/>
      <c r="TYE476" s="495"/>
      <c r="TYF476" s="495"/>
      <c r="TYG476" s="495"/>
      <c r="TYH476" s="495"/>
      <c r="TYI476" s="495"/>
      <c r="TYJ476" s="495"/>
      <c r="TYK476" s="495"/>
      <c r="TYL476" s="495"/>
      <c r="TYM476" s="495"/>
      <c r="TYN476" s="495"/>
      <c r="TYO476" s="495"/>
      <c r="TYP476" s="495"/>
      <c r="TYQ476" s="495"/>
      <c r="TYR476" s="495"/>
      <c r="TYS476" s="495"/>
      <c r="TYT476" s="495"/>
      <c r="TYU476" s="495"/>
      <c r="TYV476" s="495"/>
      <c r="TYW476" s="495"/>
      <c r="TYX476" s="495"/>
      <c r="TYY476" s="495"/>
      <c r="TYZ476" s="495"/>
      <c r="TZA476" s="495"/>
      <c r="TZB476" s="495"/>
      <c r="TZC476" s="495"/>
      <c r="TZD476" s="495"/>
      <c r="TZE476" s="495"/>
      <c r="TZF476" s="495"/>
      <c r="TZG476" s="495"/>
      <c r="TZH476" s="495"/>
      <c r="TZI476" s="495"/>
      <c r="TZJ476" s="495"/>
      <c r="TZK476" s="495"/>
      <c r="TZL476" s="495"/>
      <c r="TZM476" s="495"/>
      <c r="TZN476" s="495"/>
      <c r="TZO476" s="495"/>
      <c r="TZP476" s="495"/>
      <c r="TZQ476" s="495"/>
      <c r="TZR476" s="495"/>
      <c r="TZS476" s="495"/>
      <c r="TZT476" s="495"/>
      <c r="TZU476" s="495"/>
      <c r="TZV476" s="495"/>
      <c r="TZW476" s="495"/>
      <c r="TZX476" s="495"/>
      <c r="TZY476" s="495"/>
      <c r="TZZ476" s="495"/>
      <c r="UAA476" s="495"/>
      <c r="UAB476" s="495"/>
      <c r="UAC476" s="495"/>
      <c r="UAD476" s="495"/>
      <c r="UAE476" s="495"/>
      <c r="UAF476" s="495"/>
      <c r="UAG476" s="495"/>
      <c r="UAH476" s="495"/>
      <c r="UAI476" s="495"/>
      <c r="UAJ476" s="495"/>
      <c r="UAK476" s="495"/>
      <c r="UAL476" s="495"/>
      <c r="UAM476" s="495"/>
      <c r="UAN476" s="495"/>
      <c r="UAO476" s="495"/>
      <c r="UAP476" s="495"/>
      <c r="UAQ476" s="495"/>
      <c r="UAR476" s="495"/>
      <c r="UAS476" s="495"/>
      <c r="UAT476" s="495"/>
      <c r="UAU476" s="495"/>
      <c r="UAV476" s="495"/>
      <c r="UAW476" s="495"/>
      <c r="UAX476" s="495"/>
      <c r="UAY476" s="495"/>
      <c r="UAZ476" s="495"/>
      <c r="UBA476" s="495"/>
      <c r="UBB476" s="495"/>
      <c r="UBC476" s="495"/>
      <c r="UBD476" s="495"/>
      <c r="UBE476" s="495"/>
      <c r="UBF476" s="495"/>
      <c r="UBG476" s="495"/>
      <c r="UBH476" s="495"/>
      <c r="UBI476" s="495"/>
      <c r="UBJ476" s="495"/>
      <c r="UBK476" s="495"/>
      <c r="UBL476" s="495"/>
      <c r="UBM476" s="495"/>
      <c r="UBN476" s="495"/>
      <c r="UBO476" s="495"/>
      <c r="UBP476" s="495"/>
      <c r="UBQ476" s="495"/>
      <c r="UBR476" s="495"/>
      <c r="UBS476" s="495"/>
      <c r="UBT476" s="495"/>
      <c r="UBU476" s="495"/>
      <c r="UBV476" s="495"/>
      <c r="UBW476" s="495"/>
      <c r="UBX476" s="495"/>
      <c r="UBY476" s="495"/>
      <c r="UBZ476" s="495"/>
      <c r="UCA476" s="495"/>
      <c r="UCB476" s="495"/>
      <c r="UCC476" s="495"/>
      <c r="UCD476" s="495"/>
      <c r="UCE476" s="495"/>
      <c r="UCF476" s="495"/>
      <c r="UCG476" s="495"/>
      <c r="UCH476" s="495"/>
      <c r="UCI476" s="495"/>
      <c r="UCJ476" s="495"/>
      <c r="UCK476" s="495"/>
      <c r="UCL476" s="495"/>
      <c r="UCM476" s="495"/>
      <c r="UCN476" s="495"/>
      <c r="UCO476" s="495"/>
      <c r="UCP476" s="495"/>
      <c r="UCQ476" s="495"/>
      <c r="UCR476" s="495"/>
      <c r="UCS476" s="495"/>
      <c r="UCT476" s="495"/>
      <c r="UCU476" s="495"/>
      <c r="UCV476" s="495"/>
      <c r="UCW476" s="495"/>
      <c r="UCX476" s="495"/>
      <c r="UCY476" s="495"/>
      <c r="UCZ476" s="495"/>
      <c r="UDA476" s="495"/>
      <c r="UDB476" s="495"/>
      <c r="UDC476" s="495"/>
      <c r="UDD476" s="495"/>
      <c r="UDE476" s="495"/>
      <c r="UDF476" s="495"/>
      <c r="UDG476" s="495"/>
      <c r="UDH476" s="495"/>
      <c r="UDI476" s="495"/>
      <c r="UDJ476" s="495"/>
      <c r="UDK476" s="495"/>
      <c r="UDL476" s="495"/>
      <c r="UDM476" s="495"/>
      <c r="UDN476" s="495"/>
      <c r="UDO476" s="495"/>
      <c r="UDP476" s="495"/>
      <c r="UDQ476" s="495"/>
      <c r="UDR476" s="495"/>
      <c r="UDS476" s="495"/>
      <c r="UDT476" s="495"/>
      <c r="UDU476" s="495"/>
      <c r="UDV476" s="495"/>
      <c r="UDW476" s="495"/>
      <c r="UDX476" s="495"/>
      <c r="UDY476" s="495"/>
      <c r="UDZ476" s="495"/>
      <c r="UEA476" s="495"/>
      <c r="UEB476" s="495"/>
      <c r="UEC476" s="495"/>
      <c r="UED476" s="495"/>
      <c r="UEE476" s="495"/>
      <c r="UEF476" s="495"/>
      <c r="UEG476" s="495"/>
      <c r="UEH476" s="495"/>
      <c r="UEI476" s="495"/>
      <c r="UEJ476" s="495"/>
      <c r="UEK476" s="495"/>
      <c r="UEL476" s="495"/>
      <c r="UEM476" s="495"/>
      <c r="UEN476" s="495"/>
      <c r="UEO476" s="495"/>
      <c r="UEP476" s="495"/>
      <c r="UEQ476" s="495"/>
      <c r="UER476" s="495"/>
      <c r="UES476" s="495"/>
      <c r="UET476" s="495"/>
      <c r="UEU476" s="495"/>
      <c r="UEV476" s="495"/>
      <c r="UEW476" s="495"/>
      <c r="UEX476" s="495"/>
      <c r="UEY476" s="495"/>
      <c r="UEZ476" s="495"/>
      <c r="UFA476" s="495"/>
      <c r="UFB476" s="495"/>
      <c r="UFC476" s="495"/>
      <c r="UFD476" s="495"/>
      <c r="UFE476" s="495"/>
      <c r="UFF476" s="495"/>
      <c r="UFG476" s="495"/>
      <c r="UFH476" s="495"/>
      <c r="UFI476" s="495"/>
      <c r="UFJ476" s="495"/>
      <c r="UFK476" s="495"/>
      <c r="UFL476" s="495"/>
      <c r="UFM476" s="495"/>
      <c r="UFN476" s="495"/>
      <c r="UFO476" s="495"/>
      <c r="UFP476" s="495"/>
      <c r="UFQ476" s="495"/>
      <c r="UFR476" s="495"/>
      <c r="UFS476" s="495"/>
      <c r="UFT476" s="495"/>
      <c r="UFU476" s="495"/>
      <c r="UFV476" s="495"/>
      <c r="UFW476" s="495"/>
      <c r="UFX476" s="495"/>
      <c r="UFY476" s="495"/>
      <c r="UFZ476" s="495"/>
      <c r="UGA476" s="495"/>
      <c r="UGB476" s="495"/>
      <c r="UGC476" s="495"/>
      <c r="UGD476" s="495"/>
      <c r="UGE476" s="495"/>
      <c r="UGF476" s="495"/>
      <c r="UGG476" s="495"/>
      <c r="UGH476" s="495"/>
      <c r="UGI476" s="495"/>
      <c r="UGJ476" s="495"/>
      <c r="UGK476" s="495"/>
      <c r="UGL476" s="495"/>
      <c r="UGM476" s="495"/>
      <c r="UGN476" s="495"/>
      <c r="UGO476" s="495"/>
      <c r="UGP476" s="495"/>
      <c r="UGQ476" s="495"/>
      <c r="UGR476" s="495"/>
      <c r="UGS476" s="495"/>
      <c r="UGT476" s="495"/>
      <c r="UGU476" s="495"/>
      <c r="UGV476" s="495"/>
      <c r="UGW476" s="495"/>
      <c r="UGX476" s="495"/>
      <c r="UGY476" s="495"/>
      <c r="UGZ476" s="495"/>
      <c r="UHA476" s="495"/>
      <c r="UHB476" s="495"/>
      <c r="UHC476" s="495"/>
      <c r="UHD476" s="495"/>
      <c r="UHE476" s="495"/>
      <c r="UHF476" s="495"/>
      <c r="UHG476" s="495"/>
      <c r="UHH476" s="495"/>
      <c r="UHI476" s="495"/>
      <c r="UHJ476" s="495"/>
      <c r="UHK476" s="495"/>
      <c r="UHL476" s="495"/>
      <c r="UHM476" s="495"/>
      <c r="UHN476" s="495"/>
      <c r="UHO476" s="495"/>
      <c r="UHP476" s="495"/>
      <c r="UHQ476" s="495"/>
      <c r="UHR476" s="495"/>
      <c r="UHS476" s="495"/>
      <c r="UHT476" s="495"/>
      <c r="UHU476" s="495"/>
      <c r="UHV476" s="495"/>
      <c r="UHW476" s="495"/>
      <c r="UHX476" s="495"/>
      <c r="UHY476" s="495"/>
      <c r="UHZ476" s="495"/>
      <c r="UIA476" s="495"/>
      <c r="UIB476" s="495"/>
      <c r="UIC476" s="495"/>
      <c r="UID476" s="495"/>
      <c r="UIE476" s="495"/>
      <c r="UIF476" s="495"/>
      <c r="UIG476" s="495"/>
      <c r="UIH476" s="495"/>
      <c r="UII476" s="495"/>
      <c r="UIJ476" s="495"/>
      <c r="UIK476" s="495"/>
      <c r="UIL476" s="495"/>
      <c r="UIM476" s="495"/>
      <c r="UIN476" s="495"/>
      <c r="UIO476" s="495"/>
      <c r="UIP476" s="495"/>
      <c r="UIQ476" s="495"/>
      <c r="UIR476" s="495"/>
      <c r="UIS476" s="495"/>
      <c r="UIT476" s="495"/>
      <c r="UIU476" s="495"/>
      <c r="UIV476" s="495"/>
      <c r="UIW476" s="495"/>
      <c r="UIX476" s="495"/>
      <c r="UIY476" s="495"/>
      <c r="UIZ476" s="495"/>
      <c r="UJA476" s="495"/>
      <c r="UJB476" s="495"/>
      <c r="UJC476" s="495"/>
      <c r="UJD476" s="495"/>
      <c r="UJE476" s="495"/>
      <c r="UJF476" s="495"/>
      <c r="UJG476" s="495"/>
      <c r="UJH476" s="495"/>
      <c r="UJI476" s="495"/>
      <c r="UJJ476" s="495"/>
      <c r="UJK476" s="495"/>
      <c r="UJL476" s="495"/>
      <c r="UJM476" s="495"/>
      <c r="UJN476" s="495"/>
      <c r="UJO476" s="495"/>
      <c r="UJP476" s="495"/>
      <c r="UJQ476" s="495"/>
      <c r="UJR476" s="495"/>
      <c r="UJS476" s="495"/>
      <c r="UJT476" s="495"/>
      <c r="UJU476" s="495"/>
      <c r="UJV476" s="495"/>
      <c r="UJW476" s="495"/>
      <c r="UJX476" s="495"/>
      <c r="UJY476" s="495"/>
      <c r="UJZ476" s="495"/>
      <c r="UKA476" s="495"/>
      <c r="UKB476" s="495"/>
      <c r="UKC476" s="495"/>
      <c r="UKD476" s="495"/>
      <c r="UKE476" s="495"/>
      <c r="UKF476" s="495"/>
      <c r="UKG476" s="495"/>
      <c r="UKH476" s="495"/>
      <c r="UKI476" s="495"/>
      <c r="UKJ476" s="495"/>
      <c r="UKK476" s="495"/>
      <c r="UKL476" s="495"/>
      <c r="UKM476" s="495"/>
      <c r="UKN476" s="495"/>
      <c r="UKO476" s="495"/>
      <c r="UKP476" s="495"/>
      <c r="UKQ476" s="495"/>
      <c r="UKR476" s="495"/>
      <c r="UKS476" s="495"/>
      <c r="UKT476" s="495"/>
      <c r="UKU476" s="495"/>
      <c r="UKV476" s="495"/>
      <c r="UKW476" s="495"/>
      <c r="UKX476" s="495"/>
      <c r="UKY476" s="495"/>
      <c r="UKZ476" s="495"/>
      <c r="ULA476" s="495"/>
      <c r="ULB476" s="495"/>
      <c r="ULC476" s="495"/>
      <c r="ULD476" s="495"/>
      <c r="ULE476" s="495"/>
      <c r="ULF476" s="495"/>
      <c r="ULG476" s="495"/>
      <c r="ULH476" s="495"/>
      <c r="ULI476" s="495"/>
      <c r="ULJ476" s="495"/>
      <c r="ULK476" s="495"/>
      <c r="ULL476" s="495"/>
      <c r="ULM476" s="495"/>
      <c r="ULN476" s="495"/>
      <c r="ULO476" s="495"/>
      <c r="ULP476" s="495"/>
      <c r="ULQ476" s="495"/>
      <c r="ULR476" s="495"/>
      <c r="ULS476" s="495"/>
      <c r="ULT476" s="495"/>
      <c r="ULU476" s="495"/>
      <c r="ULV476" s="495"/>
      <c r="ULW476" s="495"/>
      <c r="ULX476" s="495"/>
      <c r="ULY476" s="495"/>
      <c r="ULZ476" s="495"/>
      <c r="UMA476" s="495"/>
      <c r="UMB476" s="495"/>
      <c r="UMC476" s="495"/>
      <c r="UMD476" s="495"/>
      <c r="UME476" s="495"/>
      <c r="UMF476" s="495"/>
      <c r="UMG476" s="495"/>
      <c r="UMH476" s="495"/>
      <c r="UMI476" s="495"/>
      <c r="UMJ476" s="495"/>
      <c r="UMK476" s="495"/>
      <c r="UML476" s="495"/>
      <c r="UMM476" s="495"/>
      <c r="UMN476" s="495"/>
      <c r="UMO476" s="495"/>
      <c r="UMP476" s="495"/>
      <c r="UMQ476" s="495"/>
      <c r="UMR476" s="495"/>
      <c r="UMS476" s="495"/>
      <c r="UMT476" s="495"/>
      <c r="UMU476" s="495"/>
      <c r="UMV476" s="495"/>
      <c r="UMW476" s="495"/>
      <c r="UMX476" s="495"/>
      <c r="UMY476" s="495"/>
      <c r="UMZ476" s="495"/>
      <c r="UNA476" s="495"/>
      <c r="UNB476" s="495"/>
      <c r="UNC476" s="495"/>
      <c r="UND476" s="495"/>
      <c r="UNE476" s="495"/>
      <c r="UNF476" s="495"/>
      <c r="UNG476" s="495"/>
      <c r="UNH476" s="495"/>
      <c r="UNI476" s="495"/>
      <c r="UNJ476" s="495"/>
      <c r="UNK476" s="495"/>
      <c r="UNL476" s="495"/>
      <c r="UNM476" s="495"/>
      <c r="UNN476" s="495"/>
      <c r="UNO476" s="495"/>
      <c r="UNP476" s="495"/>
      <c r="UNQ476" s="495"/>
      <c r="UNR476" s="495"/>
      <c r="UNS476" s="495"/>
      <c r="UNT476" s="495"/>
      <c r="UNU476" s="495"/>
      <c r="UNV476" s="495"/>
      <c r="UNW476" s="495"/>
      <c r="UNX476" s="495"/>
      <c r="UNY476" s="495"/>
      <c r="UNZ476" s="495"/>
      <c r="UOA476" s="495"/>
      <c r="UOB476" s="495"/>
      <c r="UOC476" s="495"/>
      <c r="UOD476" s="495"/>
      <c r="UOE476" s="495"/>
      <c r="UOF476" s="495"/>
      <c r="UOG476" s="495"/>
      <c r="UOH476" s="495"/>
      <c r="UOI476" s="495"/>
      <c r="UOJ476" s="495"/>
      <c r="UOK476" s="495"/>
      <c r="UOL476" s="495"/>
      <c r="UOM476" s="495"/>
      <c r="UON476" s="495"/>
      <c r="UOO476" s="495"/>
      <c r="UOP476" s="495"/>
      <c r="UOQ476" s="495"/>
      <c r="UOR476" s="495"/>
      <c r="UOS476" s="495"/>
      <c r="UOT476" s="495"/>
      <c r="UOU476" s="495"/>
      <c r="UOV476" s="495"/>
      <c r="UOW476" s="495"/>
      <c r="UOX476" s="495"/>
      <c r="UOY476" s="495"/>
      <c r="UOZ476" s="495"/>
      <c r="UPA476" s="495"/>
      <c r="UPB476" s="495"/>
      <c r="UPC476" s="495"/>
      <c r="UPD476" s="495"/>
      <c r="UPE476" s="495"/>
      <c r="UPF476" s="495"/>
      <c r="UPG476" s="495"/>
      <c r="UPH476" s="495"/>
      <c r="UPI476" s="495"/>
      <c r="UPJ476" s="495"/>
      <c r="UPK476" s="495"/>
      <c r="UPL476" s="495"/>
      <c r="UPM476" s="495"/>
      <c r="UPN476" s="495"/>
      <c r="UPO476" s="495"/>
      <c r="UPP476" s="495"/>
      <c r="UPQ476" s="495"/>
      <c r="UPR476" s="495"/>
      <c r="UPS476" s="495"/>
      <c r="UPT476" s="495"/>
      <c r="UPU476" s="495"/>
      <c r="UPV476" s="495"/>
      <c r="UPW476" s="495"/>
      <c r="UPX476" s="495"/>
      <c r="UPY476" s="495"/>
      <c r="UPZ476" s="495"/>
      <c r="UQA476" s="495"/>
      <c r="UQB476" s="495"/>
      <c r="UQC476" s="495"/>
      <c r="UQD476" s="495"/>
      <c r="UQE476" s="495"/>
      <c r="UQF476" s="495"/>
      <c r="UQG476" s="495"/>
      <c r="UQH476" s="495"/>
      <c r="UQI476" s="495"/>
      <c r="UQJ476" s="495"/>
      <c r="UQK476" s="495"/>
      <c r="UQL476" s="495"/>
      <c r="UQM476" s="495"/>
      <c r="UQN476" s="495"/>
      <c r="UQO476" s="495"/>
      <c r="UQP476" s="495"/>
      <c r="UQQ476" s="495"/>
      <c r="UQR476" s="495"/>
      <c r="UQS476" s="495"/>
      <c r="UQT476" s="495"/>
      <c r="UQU476" s="495"/>
      <c r="UQV476" s="495"/>
      <c r="UQW476" s="495"/>
      <c r="UQX476" s="495"/>
      <c r="UQY476" s="495"/>
      <c r="UQZ476" s="495"/>
      <c r="URA476" s="495"/>
      <c r="URB476" s="495"/>
      <c r="URC476" s="495"/>
      <c r="URD476" s="495"/>
      <c r="URE476" s="495"/>
      <c r="URF476" s="495"/>
      <c r="URG476" s="495"/>
      <c r="URH476" s="495"/>
      <c r="URI476" s="495"/>
      <c r="URJ476" s="495"/>
      <c r="URK476" s="495"/>
      <c r="URL476" s="495"/>
      <c r="URM476" s="495"/>
      <c r="URN476" s="495"/>
      <c r="URO476" s="495"/>
      <c r="URP476" s="495"/>
      <c r="URQ476" s="495"/>
      <c r="URR476" s="495"/>
      <c r="URS476" s="495"/>
      <c r="URT476" s="495"/>
      <c r="URU476" s="495"/>
      <c r="URV476" s="495"/>
      <c r="URW476" s="495"/>
      <c r="URX476" s="495"/>
      <c r="URY476" s="495"/>
      <c r="URZ476" s="495"/>
      <c r="USA476" s="495"/>
      <c r="USB476" s="495"/>
      <c r="USC476" s="495"/>
      <c r="USD476" s="495"/>
      <c r="USE476" s="495"/>
      <c r="USF476" s="495"/>
      <c r="USG476" s="495"/>
      <c r="USH476" s="495"/>
      <c r="USI476" s="495"/>
      <c r="USJ476" s="495"/>
      <c r="USK476" s="495"/>
      <c r="USL476" s="495"/>
      <c r="USM476" s="495"/>
      <c r="USN476" s="495"/>
      <c r="USO476" s="495"/>
      <c r="USP476" s="495"/>
      <c r="USQ476" s="495"/>
      <c r="USR476" s="495"/>
      <c r="USS476" s="495"/>
      <c r="UST476" s="495"/>
      <c r="USU476" s="495"/>
      <c r="USV476" s="495"/>
      <c r="USW476" s="495"/>
      <c r="USX476" s="495"/>
      <c r="USY476" s="495"/>
      <c r="USZ476" s="495"/>
      <c r="UTA476" s="495"/>
      <c r="UTB476" s="495"/>
      <c r="UTC476" s="495"/>
      <c r="UTD476" s="495"/>
      <c r="UTE476" s="495"/>
      <c r="UTF476" s="495"/>
      <c r="UTG476" s="495"/>
      <c r="UTH476" s="495"/>
      <c r="UTI476" s="495"/>
      <c r="UTJ476" s="495"/>
      <c r="UTK476" s="495"/>
      <c r="UTL476" s="495"/>
      <c r="UTM476" s="495"/>
      <c r="UTN476" s="495"/>
      <c r="UTO476" s="495"/>
      <c r="UTP476" s="495"/>
      <c r="UTQ476" s="495"/>
      <c r="UTR476" s="495"/>
      <c r="UTS476" s="495"/>
      <c r="UTT476" s="495"/>
      <c r="UTU476" s="495"/>
      <c r="UTV476" s="495"/>
      <c r="UTW476" s="495"/>
      <c r="UTX476" s="495"/>
      <c r="UTY476" s="495"/>
      <c r="UTZ476" s="495"/>
      <c r="UUA476" s="495"/>
      <c r="UUB476" s="495"/>
      <c r="UUC476" s="495"/>
      <c r="UUD476" s="495"/>
      <c r="UUE476" s="495"/>
      <c r="UUF476" s="495"/>
      <c r="UUG476" s="495"/>
      <c r="UUH476" s="495"/>
      <c r="UUI476" s="495"/>
      <c r="UUJ476" s="495"/>
      <c r="UUK476" s="495"/>
      <c r="UUL476" s="495"/>
      <c r="UUM476" s="495"/>
      <c r="UUN476" s="495"/>
      <c r="UUO476" s="495"/>
      <c r="UUP476" s="495"/>
      <c r="UUQ476" s="495"/>
      <c r="UUR476" s="495"/>
      <c r="UUS476" s="495"/>
      <c r="UUT476" s="495"/>
      <c r="UUU476" s="495"/>
      <c r="UUV476" s="495"/>
      <c r="UUW476" s="495"/>
      <c r="UUX476" s="495"/>
      <c r="UUY476" s="495"/>
      <c r="UUZ476" s="495"/>
      <c r="UVA476" s="495"/>
      <c r="UVB476" s="495"/>
      <c r="UVC476" s="495"/>
      <c r="UVD476" s="495"/>
      <c r="UVE476" s="495"/>
      <c r="UVF476" s="495"/>
      <c r="UVG476" s="495"/>
      <c r="UVH476" s="495"/>
      <c r="UVI476" s="495"/>
      <c r="UVJ476" s="495"/>
      <c r="UVK476" s="495"/>
      <c r="UVL476" s="495"/>
      <c r="UVM476" s="495"/>
      <c r="UVN476" s="495"/>
      <c r="UVO476" s="495"/>
      <c r="UVP476" s="495"/>
      <c r="UVQ476" s="495"/>
      <c r="UVR476" s="495"/>
      <c r="UVS476" s="495"/>
      <c r="UVT476" s="495"/>
      <c r="UVU476" s="495"/>
      <c r="UVV476" s="495"/>
      <c r="UVW476" s="495"/>
      <c r="UVX476" s="495"/>
      <c r="UVY476" s="495"/>
      <c r="UVZ476" s="495"/>
      <c r="UWA476" s="495"/>
      <c r="UWB476" s="495"/>
      <c r="UWC476" s="495"/>
      <c r="UWD476" s="495"/>
      <c r="UWE476" s="495"/>
      <c r="UWF476" s="495"/>
      <c r="UWG476" s="495"/>
      <c r="UWH476" s="495"/>
      <c r="UWI476" s="495"/>
      <c r="UWJ476" s="495"/>
      <c r="UWK476" s="495"/>
      <c r="UWL476" s="495"/>
      <c r="UWM476" s="495"/>
      <c r="UWN476" s="495"/>
      <c r="UWO476" s="495"/>
      <c r="UWP476" s="495"/>
      <c r="UWQ476" s="495"/>
      <c r="UWR476" s="495"/>
      <c r="UWS476" s="495"/>
      <c r="UWT476" s="495"/>
      <c r="UWU476" s="495"/>
      <c r="UWV476" s="495"/>
      <c r="UWW476" s="495"/>
      <c r="UWX476" s="495"/>
      <c r="UWY476" s="495"/>
      <c r="UWZ476" s="495"/>
      <c r="UXA476" s="495"/>
      <c r="UXB476" s="495"/>
      <c r="UXC476" s="495"/>
      <c r="UXD476" s="495"/>
      <c r="UXE476" s="495"/>
      <c r="UXF476" s="495"/>
      <c r="UXG476" s="495"/>
      <c r="UXH476" s="495"/>
      <c r="UXI476" s="495"/>
      <c r="UXJ476" s="495"/>
      <c r="UXK476" s="495"/>
      <c r="UXL476" s="495"/>
      <c r="UXM476" s="495"/>
      <c r="UXN476" s="495"/>
      <c r="UXO476" s="495"/>
      <c r="UXP476" s="495"/>
      <c r="UXQ476" s="495"/>
      <c r="UXR476" s="495"/>
      <c r="UXS476" s="495"/>
      <c r="UXT476" s="495"/>
      <c r="UXU476" s="495"/>
      <c r="UXV476" s="495"/>
      <c r="UXW476" s="495"/>
      <c r="UXX476" s="495"/>
      <c r="UXY476" s="495"/>
      <c r="UXZ476" s="495"/>
      <c r="UYA476" s="495"/>
      <c r="UYB476" s="495"/>
      <c r="UYC476" s="495"/>
      <c r="UYD476" s="495"/>
      <c r="UYE476" s="495"/>
      <c r="UYF476" s="495"/>
      <c r="UYG476" s="495"/>
      <c r="UYH476" s="495"/>
      <c r="UYI476" s="495"/>
      <c r="UYJ476" s="495"/>
      <c r="UYK476" s="495"/>
      <c r="UYL476" s="495"/>
      <c r="UYM476" s="495"/>
      <c r="UYN476" s="495"/>
      <c r="UYO476" s="495"/>
      <c r="UYP476" s="495"/>
      <c r="UYQ476" s="495"/>
      <c r="UYR476" s="495"/>
      <c r="UYS476" s="495"/>
      <c r="UYT476" s="495"/>
      <c r="UYU476" s="495"/>
      <c r="UYV476" s="495"/>
      <c r="UYW476" s="495"/>
      <c r="UYX476" s="495"/>
      <c r="UYY476" s="495"/>
      <c r="UYZ476" s="495"/>
      <c r="UZA476" s="495"/>
      <c r="UZB476" s="495"/>
      <c r="UZC476" s="495"/>
      <c r="UZD476" s="495"/>
      <c r="UZE476" s="495"/>
      <c r="UZF476" s="495"/>
      <c r="UZG476" s="495"/>
      <c r="UZH476" s="495"/>
      <c r="UZI476" s="495"/>
      <c r="UZJ476" s="495"/>
      <c r="UZK476" s="495"/>
      <c r="UZL476" s="495"/>
      <c r="UZM476" s="495"/>
      <c r="UZN476" s="495"/>
      <c r="UZO476" s="495"/>
      <c r="UZP476" s="495"/>
      <c r="UZQ476" s="495"/>
      <c r="UZR476" s="495"/>
      <c r="UZS476" s="495"/>
      <c r="UZT476" s="495"/>
      <c r="UZU476" s="495"/>
      <c r="UZV476" s="495"/>
      <c r="UZW476" s="495"/>
      <c r="UZX476" s="495"/>
      <c r="UZY476" s="495"/>
      <c r="UZZ476" s="495"/>
      <c r="VAA476" s="495"/>
      <c r="VAB476" s="495"/>
      <c r="VAC476" s="495"/>
      <c r="VAD476" s="495"/>
      <c r="VAE476" s="495"/>
      <c r="VAF476" s="495"/>
      <c r="VAG476" s="495"/>
      <c r="VAH476" s="495"/>
      <c r="VAI476" s="495"/>
      <c r="VAJ476" s="495"/>
      <c r="VAK476" s="495"/>
      <c r="VAL476" s="495"/>
      <c r="VAM476" s="495"/>
      <c r="VAN476" s="495"/>
      <c r="VAO476" s="495"/>
      <c r="VAP476" s="495"/>
      <c r="VAQ476" s="495"/>
      <c r="VAR476" s="495"/>
      <c r="VAS476" s="495"/>
      <c r="VAT476" s="495"/>
      <c r="VAU476" s="495"/>
      <c r="VAV476" s="495"/>
      <c r="VAW476" s="495"/>
      <c r="VAX476" s="495"/>
      <c r="VAY476" s="495"/>
      <c r="VAZ476" s="495"/>
      <c r="VBA476" s="495"/>
      <c r="VBB476" s="495"/>
      <c r="VBC476" s="495"/>
      <c r="VBD476" s="495"/>
      <c r="VBE476" s="495"/>
      <c r="VBF476" s="495"/>
      <c r="VBG476" s="495"/>
      <c r="VBH476" s="495"/>
      <c r="VBI476" s="495"/>
      <c r="VBJ476" s="495"/>
      <c r="VBK476" s="495"/>
      <c r="VBL476" s="495"/>
      <c r="VBM476" s="495"/>
      <c r="VBN476" s="495"/>
      <c r="VBO476" s="495"/>
      <c r="VBP476" s="495"/>
      <c r="VBQ476" s="495"/>
      <c r="VBR476" s="495"/>
      <c r="VBS476" s="495"/>
      <c r="VBT476" s="495"/>
      <c r="VBU476" s="495"/>
      <c r="VBV476" s="495"/>
      <c r="VBW476" s="495"/>
      <c r="VBX476" s="495"/>
      <c r="VBY476" s="495"/>
      <c r="VBZ476" s="495"/>
      <c r="VCA476" s="495"/>
      <c r="VCB476" s="495"/>
      <c r="VCC476" s="495"/>
      <c r="VCD476" s="495"/>
      <c r="VCE476" s="495"/>
      <c r="VCF476" s="495"/>
      <c r="VCG476" s="495"/>
      <c r="VCH476" s="495"/>
      <c r="VCI476" s="495"/>
      <c r="VCJ476" s="495"/>
      <c r="VCK476" s="495"/>
      <c r="VCL476" s="495"/>
      <c r="VCM476" s="495"/>
      <c r="VCN476" s="495"/>
      <c r="VCO476" s="495"/>
      <c r="VCP476" s="495"/>
      <c r="VCQ476" s="495"/>
      <c r="VCR476" s="495"/>
      <c r="VCS476" s="495"/>
      <c r="VCT476" s="495"/>
      <c r="VCU476" s="495"/>
      <c r="VCV476" s="495"/>
      <c r="VCW476" s="495"/>
      <c r="VCX476" s="495"/>
      <c r="VCY476" s="495"/>
      <c r="VCZ476" s="495"/>
      <c r="VDA476" s="495"/>
      <c r="VDB476" s="495"/>
      <c r="VDC476" s="495"/>
      <c r="VDD476" s="495"/>
      <c r="VDE476" s="495"/>
      <c r="VDF476" s="495"/>
      <c r="VDG476" s="495"/>
      <c r="VDH476" s="495"/>
      <c r="VDI476" s="495"/>
      <c r="VDJ476" s="495"/>
      <c r="VDK476" s="495"/>
      <c r="VDL476" s="495"/>
      <c r="VDM476" s="495"/>
      <c r="VDN476" s="495"/>
      <c r="VDO476" s="495"/>
      <c r="VDP476" s="495"/>
      <c r="VDQ476" s="495"/>
      <c r="VDR476" s="495"/>
      <c r="VDS476" s="495"/>
      <c r="VDT476" s="495"/>
      <c r="VDU476" s="495"/>
      <c r="VDV476" s="495"/>
      <c r="VDW476" s="495"/>
      <c r="VDX476" s="495"/>
      <c r="VDY476" s="495"/>
      <c r="VDZ476" s="495"/>
      <c r="VEA476" s="495"/>
      <c r="VEB476" s="495"/>
      <c r="VEC476" s="495"/>
      <c r="VED476" s="495"/>
      <c r="VEE476" s="495"/>
      <c r="VEF476" s="495"/>
      <c r="VEG476" s="495"/>
      <c r="VEH476" s="495"/>
      <c r="VEI476" s="495"/>
      <c r="VEJ476" s="495"/>
      <c r="VEK476" s="495"/>
      <c r="VEL476" s="495"/>
      <c r="VEM476" s="495"/>
      <c r="VEN476" s="495"/>
      <c r="VEO476" s="495"/>
      <c r="VEP476" s="495"/>
      <c r="VEQ476" s="495"/>
      <c r="VER476" s="495"/>
      <c r="VES476" s="495"/>
      <c r="VET476" s="495"/>
      <c r="VEU476" s="495"/>
      <c r="VEV476" s="495"/>
      <c r="VEW476" s="495"/>
      <c r="VEX476" s="495"/>
      <c r="VEY476" s="495"/>
      <c r="VEZ476" s="495"/>
      <c r="VFA476" s="495"/>
      <c r="VFB476" s="495"/>
      <c r="VFC476" s="495"/>
      <c r="VFD476" s="495"/>
      <c r="VFE476" s="495"/>
      <c r="VFF476" s="495"/>
      <c r="VFG476" s="495"/>
      <c r="VFH476" s="495"/>
      <c r="VFI476" s="495"/>
      <c r="VFJ476" s="495"/>
      <c r="VFK476" s="495"/>
      <c r="VFL476" s="495"/>
      <c r="VFM476" s="495"/>
      <c r="VFN476" s="495"/>
      <c r="VFO476" s="495"/>
      <c r="VFP476" s="495"/>
      <c r="VFQ476" s="495"/>
      <c r="VFR476" s="495"/>
      <c r="VFS476" s="495"/>
      <c r="VFT476" s="495"/>
      <c r="VFU476" s="495"/>
      <c r="VFV476" s="495"/>
      <c r="VFW476" s="495"/>
      <c r="VFX476" s="495"/>
      <c r="VFY476" s="495"/>
      <c r="VFZ476" s="495"/>
      <c r="VGA476" s="495"/>
      <c r="VGB476" s="495"/>
      <c r="VGC476" s="495"/>
      <c r="VGD476" s="495"/>
      <c r="VGE476" s="495"/>
      <c r="VGF476" s="495"/>
      <c r="VGG476" s="495"/>
      <c r="VGH476" s="495"/>
      <c r="VGI476" s="495"/>
      <c r="VGJ476" s="495"/>
      <c r="VGK476" s="495"/>
      <c r="VGL476" s="495"/>
      <c r="VGM476" s="495"/>
      <c r="VGN476" s="495"/>
      <c r="VGO476" s="495"/>
      <c r="VGP476" s="495"/>
      <c r="VGQ476" s="495"/>
      <c r="VGR476" s="495"/>
      <c r="VGS476" s="495"/>
      <c r="VGT476" s="495"/>
      <c r="VGU476" s="495"/>
      <c r="VGV476" s="495"/>
      <c r="VGW476" s="495"/>
      <c r="VGX476" s="495"/>
      <c r="VGY476" s="495"/>
      <c r="VGZ476" s="495"/>
      <c r="VHA476" s="495"/>
      <c r="VHB476" s="495"/>
      <c r="VHC476" s="495"/>
      <c r="VHD476" s="495"/>
      <c r="VHE476" s="495"/>
      <c r="VHF476" s="495"/>
      <c r="VHG476" s="495"/>
      <c r="VHH476" s="495"/>
      <c r="VHI476" s="495"/>
      <c r="VHJ476" s="495"/>
      <c r="VHK476" s="495"/>
      <c r="VHL476" s="495"/>
      <c r="VHM476" s="495"/>
      <c r="VHN476" s="495"/>
      <c r="VHO476" s="495"/>
      <c r="VHP476" s="495"/>
      <c r="VHQ476" s="495"/>
      <c r="VHR476" s="495"/>
      <c r="VHS476" s="495"/>
      <c r="VHT476" s="495"/>
      <c r="VHU476" s="495"/>
      <c r="VHV476" s="495"/>
      <c r="VHW476" s="495"/>
      <c r="VHX476" s="495"/>
      <c r="VHY476" s="495"/>
      <c r="VHZ476" s="495"/>
      <c r="VIA476" s="495"/>
      <c r="VIB476" s="495"/>
      <c r="VIC476" s="495"/>
      <c r="VID476" s="495"/>
      <c r="VIE476" s="495"/>
      <c r="VIF476" s="495"/>
      <c r="VIG476" s="495"/>
      <c r="VIH476" s="495"/>
      <c r="VII476" s="495"/>
      <c r="VIJ476" s="495"/>
      <c r="VIK476" s="495"/>
      <c r="VIL476" s="495"/>
      <c r="VIM476" s="495"/>
      <c r="VIN476" s="495"/>
      <c r="VIO476" s="495"/>
      <c r="VIP476" s="495"/>
      <c r="VIQ476" s="495"/>
      <c r="VIR476" s="495"/>
      <c r="VIS476" s="495"/>
      <c r="VIT476" s="495"/>
      <c r="VIU476" s="495"/>
      <c r="VIV476" s="495"/>
      <c r="VIW476" s="495"/>
      <c r="VIX476" s="495"/>
      <c r="VIY476" s="495"/>
      <c r="VIZ476" s="495"/>
      <c r="VJA476" s="495"/>
      <c r="VJB476" s="495"/>
      <c r="VJC476" s="495"/>
      <c r="VJD476" s="495"/>
      <c r="VJE476" s="495"/>
      <c r="VJF476" s="495"/>
      <c r="VJG476" s="495"/>
      <c r="VJH476" s="495"/>
      <c r="VJI476" s="495"/>
      <c r="VJJ476" s="495"/>
      <c r="VJK476" s="495"/>
      <c r="VJL476" s="495"/>
      <c r="VJM476" s="495"/>
      <c r="VJN476" s="495"/>
      <c r="VJO476" s="495"/>
      <c r="VJP476" s="495"/>
      <c r="VJQ476" s="495"/>
      <c r="VJR476" s="495"/>
      <c r="VJS476" s="495"/>
      <c r="VJT476" s="495"/>
      <c r="VJU476" s="495"/>
      <c r="VJV476" s="495"/>
      <c r="VJW476" s="495"/>
      <c r="VJX476" s="495"/>
      <c r="VJY476" s="495"/>
      <c r="VJZ476" s="495"/>
      <c r="VKA476" s="495"/>
      <c r="VKB476" s="495"/>
      <c r="VKC476" s="495"/>
      <c r="VKD476" s="495"/>
      <c r="VKE476" s="495"/>
      <c r="VKF476" s="495"/>
      <c r="VKG476" s="495"/>
      <c r="VKH476" s="495"/>
      <c r="VKI476" s="495"/>
      <c r="VKJ476" s="495"/>
      <c r="VKK476" s="495"/>
      <c r="VKL476" s="495"/>
      <c r="VKM476" s="495"/>
      <c r="VKN476" s="495"/>
      <c r="VKO476" s="495"/>
      <c r="VKP476" s="495"/>
      <c r="VKQ476" s="495"/>
      <c r="VKR476" s="495"/>
      <c r="VKS476" s="495"/>
      <c r="VKT476" s="495"/>
      <c r="VKU476" s="495"/>
      <c r="VKV476" s="495"/>
      <c r="VKW476" s="495"/>
      <c r="VKX476" s="495"/>
      <c r="VKY476" s="495"/>
      <c r="VKZ476" s="495"/>
      <c r="VLA476" s="495"/>
      <c r="VLB476" s="495"/>
      <c r="VLC476" s="495"/>
      <c r="VLD476" s="495"/>
      <c r="VLE476" s="495"/>
      <c r="VLF476" s="495"/>
      <c r="VLG476" s="495"/>
      <c r="VLH476" s="495"/>
      <c r="VLI476" s="495"/>
      <c r="VLJ476" s="495"/>
      <c r="VLK476" s="495"/>
      <c r="VLL476" s="495"/>
      <c r="VLM476" s="495"/>
      <c r="VLN476" s="495"/>
      <c r="VLO476" s="495"/>
      <c r="VLP476" s="495"/>
      <c r="VLQ476" s="495"/>
      <c r="VLR476" s="495"/>
      <c r="VLS476" s="495"/>
      <c r="VLT476" s="495"/>
      <c r="VLU476" s="495"/>
      <c r="VLV476" s="495"/>
      <c r="VLW476" s="495"/>
      <c r="VLX476" s="495"/>
      <c r="VLY476" s="495"/>
      <c r="VLZ476" s="495"/>
      <c r="VMA476" s="495"/>
      <c r="VMB476" s="495"/>
      <c r="VMC476" s="495"/>
      <c r="VMD476" s="495"/>
      <c r="VME476" s="495"/>
      <c r="VMF476" s="495"/>
      <c r="VMG476" s="495"/>
      <c r="VMH476" s="495"/>
      <c r="VMI476" s="495"/>
      <c r="VMJ476" s="495"/>
      <c r="VMK476" s="495"/>
      <c r="VML476" s="495"/>
      <c r="VMM476" s="495"/>
      <c r="VMN476" s="495"/>
      <c r="VMO476" s="495"/>
      <c r="VMP476" s="495"/>
      <c r="VMQ476" s="495"/>
      <c r="VMR476" s="495"/>
      <c r="VMS476" s="495"/>
      <c r="VMT476" s="495"/>
      <c r="VMU476" s="495"/>
      <c r="VMV476" s="495"/>
      <c r="VMW476" s="495"/>
      <c r="VMX476" s="495"/>
      <c r="VMY476" s="495"/>
      <c r="VMZ476" s="495"/>
      <c r="VNA476" s="495"/>
      <c r="VNB476" s="495"/>
      <c r="VNC476" s="495"/>
      <c r="VND476" s="495"/>
      <c r="VNE476" s="495"/>
      <c r="VNF476" s="495"/>
      <c r="VNG476" s="495"/>
      <c r="VNH476" s="495"/>
      <c r="VNI476" s="495"/>
      <c r="VNJ476" s="495"/>
      <c r="VNK476" s="495"/>
      <c r="VNL476" s="495"/>
      <c r="VNM476" s="495"/>
      <c r="VNN476" s="495"/>
      <c r="VNO476" s="495"/>
      <c r="VNP476" s="495"/>
      <c r="VNQ476" s="495"/>
      <c r="VNR476" s="495"/>
      <c r="VNS476" s="495"/>
      <c r="VNT476" s="495"/>
      <c r="VNU476" s="495"/>
      <c r="VNV476" s="495"/>
      <c r="VNW476" s="495"/>
      <c r="VNX476" s="495"/>
      <c r="VNY476" s="495"/>
      <c r="VNZ476" s="495"/>
      <c r="VOA476" s="495"/>
      <c r="VOB476" s="495"/>
      <c r="VOC476" s="495"/>
      <c r="VOD476" s="495"/>
      <c r="VOE476" s="495"/>
      <c r="VOF476" s="495"/>
      <c r="VOG476" s="495"/>
      <c r="VOH476" s="495"/>
      <c r="VOI476" s="495"/>
      <c r="VOJ476" s="495"/>
      <c r="VOK476" s="495"/>
      <c r="VOL476" s="495"/>
      <c r="VOM476" s="495"/>
      <c r="VON476" s="495"/>
      <c r="VOO476" s="495"/>
      <c r="VOP476" s="495"/>
      <c r="VOQ476" s="495"/>
      <c r="VOR476" s="495"/>
      <c r="VOS476" s="495"/>
      <c r="VOT476" s="495"/>
      <c r="VOU476" s="495"/>
      <c r="VOV476" s="495"/>
      <c r="VOW476" s="495"/>
      <c r="VOX476" s="495"/>
      <c r="VOY476" s="495"/>
      <c r="VOZ476" s="495"/>
      <c r="VPA476" s="495"/>
      <c r="VPB476" s="495"/>
      <c r="VPC476" s="495"/>
      <c r="VPD476" s="495"/>
      <c r="VPE476" s="495"/>
      <c r="VPF476" s="495"/>
      <c r="VPG476" s="495"/>
      <c r="VPH476" s="495"/>
      <c r="VPI476" s="495"/>
      <c r="VPJ476" s="495"/>
      <c r="VPK476" s="495"/>
      <c r="VPL476" s="495"/>
      <c r="VPM476" s="495"/>
      <c r="VPN476" s="495"/>
      <c r="VPO476" s="495"/>
      <c r="VPP476" s="495"/>
      <c r="VPQ476" s="495"/>
      <c r="VPR476" s="495"/>
      <c r="VPS476" s="495"/>
      <c r="VPT476" s="495"/>
      <c r="VPU476" s="495"/>
      <c r="VPV476" s="495"/>
      <c r="VPW476" s="495"/>
      <c r="VPX476" s="495"/>
      <c r="VPY476" s="495"/>
      <c r="VPZ476" s="495"/>
      <c r="VQA476" s="495"/>
      <c r="VQB476" s="495"/>
      <c r="VQC476" s="495"/>
      <c r="VQD476" s="495"/>
      <c r="VQE476" s="495"/>
      <c r="VQF476" s="495"/>
      <c r="VQG476" s="495"/>
      <c r="VQH476" s="495"/>
      <c r="VQI476" s="495"/>
      <c r="VQJ476" s="495"/>
      <c r="VQK476" s="495"/>
      <c r="VQL476" s="495"/>
      <c r="VQM476" s="495"/>
      <c r="VQN476" s="495"/>
      <c r="VQO476" s="495"/>
      <c r="VQP476" s="495"/>
      <c r="VQQ476" s="495"/>
      <c r="VQR476" s="495"/>
      <c r="VQS476" s="495"/>
      <c r="VQT476" s="495"/>
      <c r="VQU476" s="495"/>
      <c r="VQV476" s="495"/>
      <c r="VQW476" s="495"/>
      <c r="VQX476" s="495"/>
      <c r="VQY476" s="495"/>
      <c r="VQZ476" s="495"/>
      <c r="VRA476" s="495"/>
      <c r="VRB476" s="495"/>
      <c r="VRC476" s="495"/>
      <c r="VRD476" s="495"/>
      <c r="VRE476" s="495"/>
      <c r="VRF476" s="495"/>
      <c r="VRG476" s="495"/>
      <c r="VRH476" s="495"/>
      <c r="VRI476" s="495"/>
      <c r="VRJ476" s="495"/>
      <c r="VRK476" s="495"/>
      <c r="VRL476" s="495"/>
      <c r="VRM476" s="495"/>
      <c r="VRN476" s="495"/>
      <c r="VRO476" s="495"/>
      <c r="VRP476" s="495"/>
      <c r="VRQ476" s="495"/>
      <c r="VRR476" s="495"/>
      <c r="VRS476" s="495"/>
      <c r="VRT476" s="495"/>
      <c r="VRU476" s="495"/>
      <c r="VRV476" s="495"/>
      <c r="VRW476" s="495"/>
      <c r="VRX476" s="495"/>
      <c r="VRY476" s="495"/>
      <c r="VRZ476" s="495"/>
      <c r="VSA476" s="495"/>
      <c r="VSB476" s="495"/>
      <c r="VSC476" s="495"/>
      <c r="VSD476" s="495"/>
      <c r="VSE476" s="495"/>
      <c r="VSF476" s="495"/>
      <c r="VSG476" s="495"/>
      <c r="VSH476" s="495"/>
      <c r="VSI476" s="495"/>
      <c r="VSJ476" s="495"/>
      <c r="VSK476" s="495"/>
      <c r="VSL476" s="495"/>
      <c r="VSM476" s="495"/>
      <c r="VSN476" s="495"/>
      <c r="VSO476" s="495"/>
      <c r="VSP476" s="495"/>
      <c r="VSQ476" s="495"/>
      <c r="VSR476" s="495"/>
      <c r="VSS476" s="495"/>
      <c r="VST476" s="495"/>
      <c r="VSU476" s="495"/>
      <c r="VSV476" s="495"/>
      <c r="VSW476" s="495"/>
      <c r="VSX476" s="495"/>
      <c r="VSY476" s="495"/>
      <c r="VSZ476" s="495"/>
      <c r="VTA476" s="495"/>
      <c r="VTB476" s="495"/>
      <c r="VTC476" s="495"/>
      <c r="VTD476" s="495"/>
      <c r="VTE476" s="495"/>
      <c r="VTF476" s="495"/>
      <c r="VTG476" s="495"/>
      <c r="VTH476" s="495"/>
      <c r="VTI476" s="495"/>
      <c r="VTJ476" s="495"/>
      <c r="VTK476" s="495"/>
      <c r="VTL476" s="495"/>
      <c r="VTM476" s="495"/>
      <c r="VTN476" s="495"/>
      <c r="VTO476" s="495"/>
      <c r="VTP476" s="495"/>
      <c r="VTQ476" s="495"/>
      <c r="VTR476" s="495"/>
      <c r="VTS476" s="495"/>
      <c r="VTT476" s="495"/>
      <c r="VTU476" s="495"/>
      <c r="VTV476" s="495"/>
      <c r="VTW476" s="495"/>
      <c r="VTX476" s="495"/>
      <c r="VTY476" s="495"/>
      <c r="VTZ476" s="495"/>
      <c r="VUA476" s="495"/>
      <c r="VUB476" s="495"/>
      <c r="VUC476" s="495"/>
      <c r="VUD476" s="495"/>
      <c r="VUE476" s="495"/>
      <c r="VUF476" s="495"/>
      <c r="VUG476" s="495"/>
      <c r="VUH476" s="495"/>
      <c r="VUI476" s="495"/>
      <c r="VUJ476" s="495"/>
      <c r="VUK476" s="495"/>
      <c r="VUL476" s="495"/>
      <c r="VUM476" s="495"/>
      <c r="VUN476" s="495"/>
      <c r="VUO476" s="495"/>
      <c r="VUP476" s="495"/>
      <c r="VUQ476" s="495"/>
      <c r="VUR476" s="495"/>
      <c r="VUS476" s="495"/>
      <c r="VUT476" s="495"/>
      <c r="VUU476" s="495"/>
      <c r="VUV476" s="495"/>
      <c r="VUW476" s="495"/>
      <c r="VUX476" s="495"/>
      <c r="VUY476" s="495"/>
      <c r="VUZ476" s="495"/>
      <c r="VVA476" s="495"/>
      <c r="VVB476" s="495"/>
      <c r="VVC476" s="495"/>
      <c r="VVD476" s="495"/>
      <c r="VVE476" s="495"/>
      <c r="VVF476" s="495"/>
      <c r="VVG476" s="495"/>
      <c r="VVH476" s="495"/>
      <c r="VVI476" s="495"/>
      <c r="VVJ476" s="495"/>
      <c r="VVK476" s="495"/>
      <c r="VVL476" s="495"/>
      <c r="VVM476" s="495"/>
      <c r="VVN476" s="495"/>
      <c r="VVO476" s="495"/>
      <c r="VVP476" s="495"/>
      <c r="VVQ476" s="495"/>
      <c r="VVR476" s="495"/>
      <c r="VVS476" s="495"/>
      <c r="VVT476" s="495"/>
      <c r="VVU476" s="495"/>
      <c r="VVV476" s="495"/>
      <c r="VVW476" s="495"/>
      <c r="VVX476" s="495"/>
      <c r="VVY476" s="495"/>
      <c r="VVZ476" s="495"/>
      <c r="VWA476" s="495"/>
      <c r="VWB476" s="495"/>
      <c r="VWC476" s="495"/>
      <c r="VWD476" s="495"/>
      <c r="VWE476" s="495"/>
      <c r="VWF476" s="495"/>
      <c r="VWG476" s="495"/>
      <c r="VWH476" s="495"/>
      <c r="VWI476" s="495"/>
      <c r="VWJ476" s="495"/>
      <c r="VWK476" s="495"/>
      <c r="VWL476" s="495"/>
      <c r="VWM476" s="495"/>
      <c r="VWN476" s="495"/>
      <c r="VWO476" s="495"/>
      <c r="VWP476" s="495"/>
      <c r="VWQ476" s="495"/>
      <c r="VWR476" s="495"/>
      <c r="VWS476" s="495"/>
      <c r="VWT476" s="495"/>
      <c r="VWU476" s="495"/>
      <c r="VWV476" s="495"/>
      <c r="VWW476" s="495"/>
      <c r="VWX476" s="495"/>
      <c r="VWY476" s="495"/>
      <c r="VWZ476" s="495"/>
      <c r="VXA476" s="495"/>
      <c r="VXB476" s="495"/>
      <c r="VXC476" s="495"/>
      <c r="VXD476" s="495"/>
      <c r="VXE476" s="495"/>
      <c r="VXF476" s="495"/>
      <c r="VXG476" s="495"/>
      <c r="VXH476" s="495"/>
      <c r="VXI476" s="495"/>
      <c r="VXJ476" s="495"/>
      <c r="VXK476" s="495"/>
      <c r="VXL476" s="495"/>
      <c r="VXM476" s="495"/>
      <c r="VXN476" s="495"/>
      <c r="VXO476" s="495"/>
      <c r="VXP476" s="495"/>
      <c r="VXQ476" s="495"/>
      <c r="VXR476" s="495"/>
      <c r="VXS476" s="495"/>
      <c r="VXT476" s="495"/>
      <c r="VXU476" s="495"/>
      <c r="VXV476" s="495"/>
      <c r="VXW476" s="495"/>
      <c r="VXX476" s="495"/>
      <c r="VXY476" s="495"/>
      <c r="VXZ476" s="495"/>
      <c r="VYA476" s="495"/>
      <c r="VYB476" s="495"/>
      <c r="VYC476" s="495"/>
      <c r="VYD476" s="495"/>
      <c r="VYE476" s="495"/>
      <c r="VYF476" s="495"/>
      <c r="VYG476" s="495"/>
      <c r="VYH476" s="495"/>
      <c r="VYI476" s="495"/>
      <c r="VYJ476" s="495"/>
      <c r="VYK476" s="495"/>
      <c r="VYL476" s="495"/>
      <c r="VYM476" s="495"/>
      <c r="VYN476" s="495"/>
      <c r="VYO476" s="495"/>
      <c r="VYP476" s="495"/>
      <c r="VYQ476" s="495"/>
      <c r="VYR476" s="495"/>
      <c r="VYS476" s="495"/>
      <c r="VYT476" s="495"/>
      <c r="VYU476" s="495"/>
      <c r="VYV476" s="495"/>
      <c r="VYW476" s="495"/>
      <c r="VYX476" s="495"/>
      <c r="VYY476" s="495"/>
      <c r="VYZ476" s="495"/>
      <c r="VZA476" s="495"/>
      <c r="VZB476" s="495"/>
      <c r="VZC476" s="495"/>
      <c r="VZD476" s="495"/>
      <c r="VZE476" s="495"/>
      <c r="VZF476" s="495"/>
      <c r="VZG476" s="495"/>
      <c r="VZH476" s="495"/>
      <c r="VZI476" s="495"/>
      <c r="VZJ476" s="495"/>
      <c r="VZK476" s="495"/>
      <c r="VZL476" s="495"/>
      <c r="VZM476" s="495"/>
      <c r="VZN476" s="495"/>
      <c r="VZO476" s="495"/>
      <c r="VZP476" s="495"/>
      <c r="VZQ476" s="495"/>
      <c r="VZR476" s="495"/>
      <c r="VZS476" s="495"/>
      <c r="VZT476" s="495"/>
      <c r="VZU476" s="495"/>
      <c r="VZV476" s="495"/>
      <c r="VZW476" s="495"/>
      <c r="VZX476" s="495"/>
      <c r="VZY476" s="495"/>
      <c r="VZZ476" s="495"/>
      <c r="WAA476" s="495"/>
      <c r="WAB476" s="495"/>
      <c r="WAC476" s="495"/>
      <c r="WAD476" s="495"/>
      <c r="WAE476" s="495"/>
      <c r="WAF476" s="495"/>
      <c r="WAG476" s="495"/>
      <c r="WAH476" s="495"/>
      <c r="WAI476" s="495"/>
      <c r="WAJ476" s="495"/>
      <c r="WAK476" s="495"/>
      <c r="WAL476" s="495"/>
      <c r="WAM476" s="495"/>
      <c r="WAN476" s="495"/>
      <c r="WAO476" s="495"/>
      <c r="WAP476" s="495"/>
      <c r="WAQ476" s="495"/>
      <c r="WAR476" s="495"/>
      <c r="WAS476" s="495"/>
      <c r="WAT476" s="495"/>
      <c r="WAU476" s="495"/>
      <c r="WAV476" s="495"/>
      <c r="WAW476" s="495"/>
      <c r="WAX476" s="495"/>
      <c r="WAY476" s="495"/>
      <c r="WAZ476" s="495"/>
      <c r="WBA476" s="495"/>
      <c r="WBB476" s="495"/>
      <c r="WBC476" s="495"/>
      <c r="WBD476" s="495"/>
      <c r="WBE476" s="495"/>
      <c r="WBF476" s="495"/>
      <c r="WBG476" s="495"/>
      <c r="WBH476" s="495"/>
      <c r="WBI476" s="495"/>
      <c r="WBJ476" s="495"/>
      <c r="WBK476" s="495"/>
      <c r="WBL476" s="495"/>
      <c r="WBM476" s="495"/>
      <c r="WBN476" s="495"/>
      <c r="WBO476" s="495"/>
      <c r="WBP476" s="495"/>
      <c r="WBQ476" s="495"/>
      <c r="WBR476" s="495"/>
      <c r="WBS476" s="495"/>
      <c r="WBT476" s="495"/>
      <c r="WBU476" s="495"/>
      <c r="WBV476" s="495"/>
      <c r="WBW476" s="495"/>
      <c r="WBX476" s="495"/>
      <c r="WBY476" s="495"/>
      <c r="WBZ476" s="495"/>
      <c r="WCA476" s="495"/>
      <c r="WCB476" s="495"/>
      <c r="WCC476" s="495"/>
      <c r="WCD476" s="495"/>
      <c r="WCE476" s="495"/>
      <c r="WCF476" s="495"/>
      <c r="WCG476" s="495"/>
      <c r="WCH476" s="495"/>
      <c r="WCI476" s="495"/>
      <c r="WCJ476" s="495"/>
      <c r="WCK476" s="495"/>
      <c r="WCL476" s="495"/>
      <c r="WCM476" s="495"/>
      <c r="WCN476" s="495"/>
      <c r="WCO476" s="495"/>
      <c r="WCP476" s="495"/>
      <c r="WCQ476" s="495"/>
      <c r="WCR476" s="495"/>
      <c r="WCS476" s="495"/>
      <c r="WCT476" s="495"/>
      <c r="WCU476" s="495"/>
      <c r="WCV476" s="495"/>
      <c r="WCW476" s="495"/>
      <c r="WCX476" s="495"/>
      <c r="WCY476" s="495"/>
      <c r="WCZ476" s="495"/>
      <c r="WDA476" s="495"/>
      <c r="WDB476" s="495"/>
      <c r="WDC476" s="495"/>
      <c r="WDD476" s="495"/>
      <c r="WDE476" s="495"/>
      <c r="WDF476" s="495"/>
      <c r="WDG476" s="495"/>
      <c r="WDH476" s="495"/>
      <c r="WDI476" s="495"/>
      <c r="WDJ476" s="495"/>
      <c r="WDK476" s="495"/>
      <c r="WDL476" s="495"/>
      <c r="WDM476" s="495"/>
      <c r="WDN476" s="495"/>
      <c r="WDO476" s="495"/>
      <c r="WDP476" s="495"/>
      <c r="WDQ476" s="495"/>
      <c r="WDR476" s="495"/>
      <c r="WDS476" s="495"/>
      <c r="WDT476" s="495"/>
      <c r="WDU476" s="495"/>
      <c r="WDV476" s="495"/>
      <c r="WDW476" s="495"/>
      <c r="WDX476" s="495"/>
      <c r="WDY476" s="495"/>
      <c r="WDZ476" s="495"/>
      <c r="WEA476" s="495"/>
      <c r="WEB476" s="495"/>
      <c r="WEC476" s="495"/>
      <c r="WED476" s="495"/>
      <c r="WEE476" s="495"/>
      <c r="WEF476" s="495"/>
      <c r="WEG476" s="495"/>
      <c r="WEH476" s="495"/>
      <c r="WEI476" s="495"/>
      <c r="WEJ476" s="495"/>
      <c r="WEK476" s="495"/>
      <c r="WEL476" s="495"/>
      <c r="WEM476" s="495"/>
      <c r="WEN476" s="495"/>
      <c r="WEO476" s="495"/>
      <c r="WEP476" s="495"/>
      <c r="WEQ476" s="495"/>
      <c r="WER476" s="495"/>
      <c r="WES476" s="495"/>
      <c r="WET476" s="495"/>
      <c r="WEU476" s="495"/>
      <c r="WEV476" s="495"/>
      <c r="WEW476" s="495"/>
      <c r="WEX476" s="495"/>
      <c r="WEY476" s="495"/>
      <c r="WEZ476" s="495"/>
      <c r="WFA476" s="495"/>
      <c r="WFB476" s="495"/>
      <c r="WFC476" s="495"/>
      <c r="WFD476" s="495"/>
      <c r="WFE476" s="495"/>
      <c r="WFF476" s="495"/>
      <c r="WFG476" s="495"/>
      <c r="WFH476" s="495"/>
      <c r="WFI476" s="495"/>
      <c r="WFJ476" s="495"/>
      <c r="WFK476" s="495"/>
      <c r="WFL476" s="495"/>
      <c r="WFM476" s="495"/>
      <c r="WFN476" s="495"/>
      <c r="WFO476" s="495"/>
      <c r="WFP476" s="495"/>
      <c r="WFQ476" s="495"/>
      <c r="WFR476" s="495"/>
      <c r="WFS476" s="495"/>
      <c r="WFT476" s="495"/>
      <c r="WFU476" s="495"/>
      <c r="WFV476" s="495"/>
      <c r="WFW476" s="495"/>
      <c r="WFX476" s="495"/>
      <c r="WFY476" s="495"/>
      <c r="WFZ476" s="495"/>
      <c r="WGA476" s="495"/>
      <c r="WGB476" s="495"/>
      <c r="WGC476" s="495"/>
      <c r="WGD476" s="495"/>
      <c r="WGE476" s="495"/>
      <c r="WGF476" s="495"/>
      <c r="WGG476" s="495"/>
      <c r="WGH476" s="495"/>
      <c r="WGI476" s="495"/>
      <c r="WGJ476" s="495"/>
      <c r="WGK476" s="495"/>
      <c r="WGL476" s="495"/>
      <c r="WGM476" s="495"/>
      <c r="WGN476" s="495"/>
      <c r="WGO476" s="495"/>
      <c r="WGP476" s="495"/>
      <c r="WGQ476" s="495"/>
      <c r="WGR476" s="495"/>
      <c r="WGS476" s="495"/>
      <c r="WGT476" s="495"/>
      <c r="WGU476" s="495"/>
      <c r="WGV476" s="495"/>
      <c r="WGW476" s="495"/>
      <c r="WGX476" s="495"/>
      <c r="WGY476" s="495"/>
      <c r="WGZ476" s="495"/>
      <c r="WHA476" s="495"/>
      <c r="WHB476" s="495"/>
      <c r="WHC476" s="495"/>
      <c r="WHD476" s="495"/>
      <c r="WHE476" s="495"/>
      <c r="WHF476" s="495"/>
      <c r="WHG476" s="495"/>
      <c r="WHH476" s="495"/>
      <c r="WHI476" s="495"/>
      <c r="WHJ476" s="495"/>
      <c r="WHK476" s="495"/>
      <c r="WHL476" s="495"/>
      <c r="WHM476" s="495"/>
      <c r="WHN476" s="495"/>
      <c r="WHO476" s="495"/>
      <c r="WHP476" s="495"/>
      <c r="WHQ476" s="495"/>
      <c r="WHR476" s="495"/>
      <c r="WHS476" s="495"/>
      <c r="WHT476" s="495"/>
      <c r="WHU476" s="495"/>
      <c r="WHV476" s="495"/>
      <c r="WHW476" s="495"/>
      <c r="WHX476" s="495"/>
      <c r="WHY476" s="495"/>
      <c r="WHZ476" s="495"/>
      <c r="WIA476" s="495"/>
      <c r="WIB476" s="495"/>
      <c r="WIC476" s="495"/>
      <c r="WID476" s="495"/>
      <c r="WIE476" s="495"/>
      <c r="WIF476" s="495"/>
      <c r="WIG476" s="495"/>
      <c r="WIH476" s="495"/>
      <c r="WII476" s="495"/>
      <c r="WIJ476" s="495"/>
      <c r="WIK476" s="495"/>
      <c r="WIL476" s="495"/>
      <c r="WIM476" s="495"/>
      <c r="WIN476" s="495"/>
      <c r="WIO476" s="495"/>
      <c r="WIP476" s="495"/>
      <c r="WIQ476" s="495"/>
      <c r="WIR476" s="495"/>
      <c r="WIS476" s="495"/>
      <c r="WIT476" s="495"/>
      <c r="WIU476" s="495"/>
      <c r="WIV476" s="495"/>
      <c r="WIW476" s="495"/>
      <c r="WIX476" s="495"/>
      <c r="WIY476" s="495"/>
      <c r="WIZ476" s="495"/>
      <c r="WJA476" s="495"/>
      <c r="WJB476" s="495"/>
      <c r="WJC476" s="495"/>
      <c r="WJD476" s="495"/>
      <c r="WJE476" s="495"/>
      <c r="WJF476" s="495"/>
      <c r="WJG476" s="495"/>
      <c r="WJH476" s="495"/>
      <c r="WJI476" s="495"/>
      <c r="WJJ476" s="495"/>
      <c r="WJK476" s="495"/>
      <c r="WJL476" s="495"/>
      <c r="WJM476" s="495"/>
      <c r="WJN476" s="495"/>
      <c r="WJO476" s="495"/>
      <c r="WJP476" s="495"/>
      <c r="WJQ476" s="495"/>
      <c r="WJR476" s="495"/>
      <c r="WJS476" s="495"/>
      <c r="WJT476" s="495"/>
      <c r="WJU476" s="495"/>
      <c r="WJV476" s="495"/>
      <c r="WJW476" s="495"/>
      <c r="WJX476" s="495"/>
      <c r="WJY476" s="495"/>
      <c r="WJZ476" s="495"/>
      <c r="WKA476" s="495"/>
      <c r="WKB476" s="495"/>
      <c r="WKC476" s="495"/>
      <c r="WKD476" s="495"/>
      <c r="WKE476" s="495"/>
      <c r="WKF476" s="495"/>
      <c r="WKG476" s="495"/>
      <c r="WKH476" s="495"/>
      <c r="WKI476" s="495"/>
      <c r="WKJ476" s="495"/>
      <c r="WKK476" s="495"/>
      <c r="WKL476" s="495"/>
      <c r="WKM476" s="495"/>
      <c r="WKN476" s="495"/>
      <c r="WKO476" s="495"/>
      <c r="WKP476" s="495"/>
      <c r="WKQ476" s="495"/>
      <c r="WKR476" s="495"/>
      <c r="WKS476" s="495"/>
      <c r="WKT476" s="495"/>
      <c r="WKU476" s="495"/>
      <c r="WKV476" s="495"/>
      <c r="WKW476" s="495"/>
      <c r="WKX476" s="495"/>
      <c r="WKY476" s="495"/>
      <c r="WKZ476" s="495"/>
      <c r="WLA476" s="495"/>
      <c r="WLB476" s="495"/>
      <c r="WLC476" s="495"/>
      <c r="WLD476" s="495"/>
      <c r="WLE476" s="495"/>
      <c r="WLF476" s="495"/>
      <c r="WLG476" s="495"/>
      <c r="WLH476" s="495"/>
      <c r="WLI476" s="495"/>
      <c r="WLJ476" s="495"/>
      <c r="WLK476" s="495"/>
      <c r="WLL476" s="495"/>
      <c r="WLM476" s="495"/>
      <c r="WLN476" s="495"/>
      <c r="WLO476" s="495"/>
      <c r="WLP476" s="495"/>
      <c r="WLQ476" s="495"/>
      <c r="WLR476" s="495"/>
      <c r="WLS476" s="495"/>
      <c r="WLT476" s="495"/>
      <c r="WLU476" s="495"/>
      <c r="WLV476" s="495"/>
      <c r="WLW476" s="495"/>
      <c r="WLX476" s="495"/>
      <c r="WLY476" s="495"/>
      <c r="WLZ476" s="495"/>
      <c r="WMA476" s="495"/>
      <c r="WMB476" s="495"/>
      <c r="WMC476" s="495"/>
      <c r="WMD476" s="495"/>
      <c r="WME476" s="495"/>
      <c r="WMF476" s="495"/>
      <c r="WMG476" s="495"/>
      <c r="WMH476" s="495"/>
      <c r="WMI476" s="495"/>
      <c r="WMJ476" s="495"/>
      <c r="WMK476" s="495"/>
      <c r="WML476" s="495"/>
      <c r="WMM476" s="495"/>
      <c r="WMN476" s="495"/>
      <c r="WMO476" s="495"/>
      <c r="WMP476" s="495"/>
      <c r="WMQ476" s="495"/>
      <c r="WMR476" s="495"/>
      <c r="WMS476" s="495"/>
      <c r="WMT476" s="495"/>
      <c r="WMU476" s="495"/>
      <c r="WMV476" s="495"/>
      <c r="WMW476" s="495"/>
      <c r="WMX476" s="495"/>
      <c r="WMY476" s="495"/>
      <c r="WMZ476" s="495"/>
      <c r="WNA476" s="495"/>
      <c r="WNB476" s="495"/>
      <c r="WNC476" s="495"/>
      <c r="WND476" s="495"/>
      <c r="WNE476" s="495"/>
      <c r="WNF476" s="495"/>
      <c r="WNG476" s="495"/>
      <c r="WNH476" s="495"/>
      <c r="WNI476" s="495"/>
      <c r="WNJ476" s="495"/>
      <c r="WNK476" s="495"/>
      <c r="WNL476" s="495"/>
      <c r="WNM476" s="495"/>
      <c r="WNN476" s="495"/>
      <c r="WNO476" s="495"/>
      <c r="WNP476" s="495"/>
      <c r="WNQ476" s="495"/>
      <c r="WNR476" s="495"/>
      <c r="WNS476" s="495"/>
      <c r="WNT476" s="495"/>
      <c r="WNU476" s="495"/>
      <c r="WNV476" s="495"/>
      <c r="WNW476" s="495"/>
      <c r="WNX476" s="495"/>
      <c r="WNY476" s="495"/>
      <c r="WNZ476" s="495"/>
      <c r="WOA476" s="495"/>
      <c r="WOB476" s="495"/>
      <c r="WOC476" s="495"/>
      <c r="WOD476" s="495"/>
      <c r="WOE476" s="495"/>
      <c r="WOF476" s="495"/>
      <c r="WOG476" s="495"/>
      <c r="WOH476" s="495"/>
      <c r="WOI476" s="495"/>
      <c r="WOJ476" s="495"/>
      <c r="WOK476" s="495"/>
      <c r="WOL476" s="495"/>
      <c r="WOM476" s="495"/>
      <c r="WON476" s="495"/>
      <c r="WOO476" s="495"/>
      <c r="WOP476" s="495"/>
      <c r="WOQ476" s="495"/>
      <c r="WOR476" s="495"/>
      <c r="WOS476" s="495"/>
      <c r="WOT476" s="495"/>
      <c r="WOU476" s="495"/>
      <c r="WOV476" s="495"/>
      <c r="WOW476" s="495"/>
      <c r="WOX476" s="495"/>
      <c r="WOY476" s="495"/>
      <c r="WOZ476" s="495"/>
      <c r="WPA476" s="495"/>
      <c r="WPB476" s="495"/>
      <c r="WPC476" s="495"/>
      <c r="WPD476" s="495"/>
      <c r="WPE476" s="495"/>
      <c r="WPF476" s="495"/>
      <c r="WPG476" s="495"/>
      <c r="WPH476" s="495"/>
      <c r="WPI476" s="495"/>
      <c r="WPJ476" s="495"/>
      <c r="WPK476" s="495"/>
      <c r="WPL476" s="495"/>
      <c r="WPM476" s="495"/>
      <c r="WPN476" s="495"/>
      <c r="WPO476" s="495"/>
      <c r="WPP476" s="495"/>
      <c r="WPQ476" s="495"/>
      <c r="WPR476" s="495"/>
      <c r="WPS476" s="495"/>
      <c r="WPT476" s="495"/>
      <c r="WPU476" s="495"/>
      <c r="WPV476" s="495"/>
      <c r="WPW476" s="495"/>
      <c r="WPX476" s="495"/>
      <c r="WPY476" s="495"/>
      <c r="WPZ476" s="495"/>
      <c r="WQA476" s="495"/>
      <c r="WQB476" s="495"/>
      <c r="WQC476" s="495"/>
      <c r="WQD476" s="495"/>
      <c r="WQE476" s="495"/>
      <c r="WQF476" s="495"/>
      <c r="WQG476" s="495"/>
      <c r="WQH476" s="495"/>
      <c r="WQI476" s="495"/>
      <c r="WQJ476" s="495"/>
      <c r="WQK476" s="495"/>
      <c r="WQL476" s="495"/>
      <c r="WQM476" s="495"/>
      <c r="WQN476" s="495"/>
      <c r="WQO476" s="495"/>
      <c r="WQP476" s="495"/>
      <c r="WQQ476" s="495"/>
      <c r="WQR476" s="495"/>
      <c r="WQS476" s="495"/>
      <c r="WQT476" s="495"/>
      <c r="WQU476" s="495"/>
      <c r="WQV476" s="495"/>
      <c r="WQW476" s="495"/>
      <c r="WQX476" s="495"/>
      <c r="WQY476" s="495"/>
      <c r="WQZ476" s="495"/>
      <c r="WRA476" s="495"/>
      <c r="WRB476" s="495"/>
      <c r="WRC476" s="495"/>
      <c r="WRD476" s="495"/>
      <c r="WRE476" s="495"/>
      <c r="WRF476" s="495"/>
      <c r="WRG476" s="495"/>
      <c r="WRH476" s="495"/>
      <c r="WRI476" s="495"/>
      <c r="WRJ476" s="495"/>
      <c r="WRK476" s="495"/>
      <c r="WRL476" s="495"/>
      <c r="WRM476" s="495"/>
      <c r="WRN476" s="495"/>
      <c r="WRO476" s="495"/>
      <c r="WRP476" s="495"/>
      <c r="WRQ476" s="495"/>
      <c r="WRR476" s="495"/>
      <c r="WRS476" s="495"/>
      <c r="WRT476" s="495"/>
      <c r="WRU476" s="495"/>
      <c r="WRV476" s="495"/>
      <c r="WRW476" s="495"/>
      <c r="WRX476" s="495"/>
      <c r="WRY476" s="495"/>
      <c r="WRZ476" s="495"/>
      <c r="WSA476" s="495"/>
      <c r="WSB476" s="495"/>
      <c r="WSC476" s="495"/>
      <c r="WSD476" s="495"/>
      <c r="WSE476" s="495"/>
      <c r="WSF476" s="495"/>
      <c r="WSG476" s="495"/>
      <c r="WSH476" s="495"/>
      <c r="WSI476" s="495"/>
      <c r="WSJ476" s="495"/>
      <c r="WSK476" s="495"/>
      <c r="WSL476" s="495"/>
      <c r="WSM476" s="495"/>
      <c r="WSN476" s="495"/>
      <c r="WSO476" s="495"/>
      <c r="WSP476" s="495"/>
      <c r="WSQ476" s="495"/>
      <c r="WSR476" s="495"/>
      <c r="WSS476" s="495"/>
      <c r="WST476" s="495"/>
      <c r="WSU476" s="495"/>
      <c r="WSV476" s="495"/>
      <c r="WSW476" s="495"/>
      <c r="WSX476" s="495"/>
      <c r="WSY476" s="495"/>
      <c r="WSZ476" s="495"/>
      <c r="WTA476" s="495"/>
      <c r="WTB476" s="495"/>
      <c r="WTC476" s="495"/>
      <c r="WTD476" s="495"/>
      <c r="WTE476" s="495"/>
      <c r="WTF476" s="495"/>
      <c r="WTG476" s="495"/>
      <c r="WTH476" s="495"/>
      <c r="WTI476" s="495"/>
      <c r="WTJ476" s="495"/>
      <c r="WTK476" s="495"/>
      <c r="WTL476" s="495"/>
      <c r="WTM476" s="495"/>
      <c r="WTN476" s="495"/>
      <c r="WTO476" s="495"/>
      <c r="WTP476" s="495"/>
      <c r="WTQ476" s="495"/>
      <c r="WTR476" s="495"/>
      <c r="WTS476" s="495"/>
      <c r="WTT476" s="495"/>
      <c r="WTU476" s="495"/>
      <c r="WTV476" s="495"/>
      <c r="WTW476" s="495"/>
      <c r="WTX476" s="495"/>
      <c r="WTY476" s="495"/>
      <c r="WTZ476" s="495"/>
      <c r="WUA476" s="495"/>
      <c r="WUB476" s="495"/>
      <c r="WUC476" s="495"/>
      <c r="WUD476" s="495"/>
      <c r="WUE476" s="495"/>
      <c r="WUF476" s="495"/>
      <c r="WUG476" s="495"/>
      <c r="WUH476" s="495"/>
      <c r="WUI476" s="495"/>
      <c r="WUJ476" s="495"/>
      <c r="WUK476" s="495"/>
      <c r="WUL476" s="495"/>
      <c r="WUM476" s="495"/>
      <c r="WUN476" s="495"/>
      <c r="WUO476" s="495"/>
      <c r="WUP476" s="495"/>
      <c r="WUQ476" s="495"/>
      <c r="WUR476" s="495"/>
      <c r="WUS476" s="495"/>
      <c r="WUT476" s="495"/>
      <c r="WUU476" s="495"/>
      <c r="WUV476" s="495"/>
      <c r="WUW476" s="495"/>
      <c r="WUX476" s="495"/>
      <c r="WUY476" s="495"/>
      <c r="WUZ476" s="495"/>
      <c r="WVA476" s="495"/>
      <c r="WVB476" s="495"/>
      <c r="WVC476" s="495"/>
      <c r="WVD476" s="495"/>
      <c r="WVE476" s="495"/>
      <c r="WVF476" s="495"/>
      <c r="WVG476" s="495"/>
      <c r="WVH476" s="495"/>
      <c r="WVI476" s="495"/>
      <c r="WVJ476" s="495"/>
      <c r="WVK476" s="495"/>
      <c r="WVL476" s="495"/>
      <c r="WVM476" s="495"/>
      <c r="WVN476" s="495"/>
      <c r="WVO476" s="495"/>
      <c r="WVP476" s="495"/>
      <c r="WVQ476" s="495"/>
      <c r="WVR476" s="495"/>
      <c r="WVS476" s="495"/>
      <c r="WVT476" s="495"/>
      <c r="WVU476" s="495"/>
      <c r="WVV476" s="495"/>
      <c r="WVW476" s="495"/>
      <c r="WVX476" s="495"/>
      <c r="WVY476" s="495"/>
      <c r="WVZ476" s="495"/>
      <c r="WWA476" s="495"/>
      <c r="WWB476" s="495"/>
      <c r="WWC476" s="495"/>
      <c r="WWD476" s="495"/>
      <c r="WWE476" s="495"/>
      <c r="WWF476" s="495"/>
      <c r="WWG476" s="495"/>
      <c r="WWH476" s="495"/>
      <c r="WWI476" s="495"/>
      <c r="WWJ476" s="495"/>
      <c r="WWK476" s="495"/>
      <c r="WWL476" s="495"/>
      <c r="WWM476" s="495"/>
      <c r="WWN476" s="495"/>
      <c r="WWO476" s="495"/>
      <c r="WWP476" s="495"/>
      <c r="WWQ476" s="495"/>
      <c r="WWR476" s="495"/>
      <c r="WWS476" s="495"/>
      <c r="WWT476" s="495"/>
      <c r="WWU476" s="495"/>
      <c r="WWV476" s="495"/>
      <c r="WWW476" s="495"/>
      <c r="WWX476" s="495"/>
      <c r="WWY476" s="495"/>
      <c r="WWZ476" s="495"/>
      <c r="WXA476" s="495"/>
      <c r="WXB476" s="495"/>
      <c r="WXC476" s="495"/>
      <c r="WXD476" s="495"/>
      <c r="WXE476" s="495"/>
      <c r="WXF476" s="495"/>
      <c r="WXG476" s="495"/>
      <c r="WXH476" s="495"/>
      <c r="WXI476" s="495"/>
      <c r="WXJ476" s="495"/>
      <c r="WXK476" s="495"/>
      <c r="WXL476" s="495"/>
      <c r="WXM476" s="495"/>
      <c r="WXN476" s="495"/>
      <c r="WXO476" s="495"/>
      <c r="WXP476" s="495"/>
      <c r="WXQ476" s="495"/>
      <c r="WXR476" s="495"/>
      <c r="WXS476" s="495"/>
      <c r="WXT476" s="495"/>
      <c r="WXU476" s="495"/>
      <c r="WXV476" s="495"/>
      <c r="WXW476" s="495"/>
      <c r="WXX476" s="495"/>
      <c r="WXY476" s="495"/>
      <c r="WXZ476" s="495"/>
      <c r="WYA476" s="495"/>
      <c r="WYB476" s="495"/>
      <c r="WYC476" s="495"/>
      <c r="WYD476" s="495"/>
      <c r="WYE476" s="495"/>
      <c r="WYF476" s="495"/>
      <c r="WYG476" s="495"/>
      <c r="WYH476" s="495"/>
      <c r="WYI476" s="495"/>
      <c r="WYJ476" s="495"/>
      <c r="WYK476" s="495"/>
      <c r="WYL476" s="495"/>
      <c r="WYM476" s="495"/>
      <c r="WYN476" s="495"/>
      <c r="WYO476" s="495"/>
      <c r="WYP476" s="495"/>
      <c r="WYQ476" s="495"/>
      <c r="WYR476" s="495"/>
      <c r="WYS476" s="495"/>
      <c r="WYT476" s="495"/>
      <c r="WYU476" s="495"/>
      <c r="WYV476" s="495"/>
      <c r="WYW476" s="495"/>
      <c r="WYX476" s="495"/>
      <c r="WYY476" s="495"/>
      <c r="WYZ476" s="495"/>
      <c r="WZA476" s="495"/>
      <c r="WZB476" s="495"/>
      <c r="WZC476" s="495"/>
      <c r="WZD476" s="495"/>
      <c r="WZE476" s="495"/>
      <c r="WZF476" s="495"/>
      <c r="WZG476" s="495"/>
      <c r="WZH476" s="495"/>
      <c r="WZI476" s="495"/>
      <c r="WZJ476" s="495"/>
      <c r="WZK476" s="495"/>
      <c r="WZL476" s="495"/>
      <c r="WZM476" s="495"/>
      <c r="WZN476" s="495"/>
      <c r="WZO476" s="495"/>
      <c r="WZP476" s="495"/>
      <c r="WZQ476" s="495"/>
      <c r="WZR476" s="495"/>
      <c r="WZS476" s="495"/>
      <c r="WZT476" s="495"/>
      <c r="WZU476" s="495"/>
      <c r="WZV476" s="495"/>
      <c r="WZW476" s="495"/>
      <c r="WZX476" s="495"/>
      <c r="WZY476" s="495"/>
      <c r="WZZ476" s="495"/>
      <c r="XAA476" s="495"/>
      <c r="XAB476" s="495"/>
      <c r="XAC476" s="495"/>
      <c r="XAD476" s="495"/>
      <c r="XAE476" s="495"/>
      <c r="XAF476" s="495"/>
      <c r="XAG476" s="495"/>
      <c r="XAH476" s="495"/>
      <c r="XAI476" s="495"/>
      <c r="XAJ476" s="495"/>
      <c r="XAK476" s="495"/>
      <c r="XAL476" s="495"/>
      <c r="XAM476" s="495"/>
      <c r="XAN476" s="495"/>
      <c r="XAO476" s="495"/>
      <c r="XAP476" s="495"/>
      <c r="XAQ476" s="495"/>
      <c r="XAR476" s="495"/>
      <c r="XAS476" s="495"/>
      <c r="XAT476" s="495"/>
      <c r="XAU476" s="495"/>
      <c r="XAV476" s="495"/>
      <c r="XAW476" s="495"/>
      <c r="XAX476" s="495"/>
      <c r="XAY476" s="495"/>
      <c r="XAZ476" s="495"/>
      <c r="XBA476" s="495"/>
      <c r="XBB476" s="495"/>
      <c r="XBC476" s="495"/>
      <c r="XBD476" s="495"/>
      <c r="XBE476" s="495"/>
      <c r="XBF476" s="495"/>
      <c r="XBG476" s="495"/>
      <c r="XBH476" s="495"/>
      <c r="XBI476" s="495"/>
      <c r="XBJ476" s="495"/>
      <c r="XBK476" s="495"/>
      <c r="XBL476" s="495"/>
      <c r="XBM476" s="495"/>
      <c r="XBN476" s="495"/>
      <c r="XBO476" s="495"/>
      <c r="XBP476" s="495"/>
      <c r="XBQ476" s="495"/>
      <c r="XBR476" s="495"/>
      <c r="XBS476" s="495"/>
      <c r="XBT476" s="495"/>
      <c r="XBU476" s="495"/>
      <c r="XBV476" s="495"/>
      <c r="XBW476" s="495"/>
      <c r="XBX476" s="495"/>
      <c r="XBY476" s="495"/>
      <c r="XBZ476" s="495"/>
      <c r="XCA476" s="495"/>
      <c r="XCB476" s="495"/>
      <c r="XCC476" s="495"/>
      <c r="XCD476" s="495"/>
      <c r="XCE476" s="495"/>
      <c r="XCF476" s="495"/>
      <c r="XCG476" s="495"/>
      <c r="XCH476" s="495"/>
      <c r="XCI476" s="495"/>
      <c r="XCJ476" s="495"/>
      <c r="XCK476" s="495"/>
      <c r="XCL476" s="495"/>
      <c r="XCM476" s="495"/>
      <c r="XCN476" s="495"/>
      <c r="XCO476" s="495"/>
      <c r="XCP476" s="495"/>
      <c r="XCQ476" s="495"/>
      <c r="XCR476" s="495"/>
      <c r="XCS476" s="495"/>
      <c r="XCT476" s="495"/>
      <c r="XCU476" s="495"/>
      <c r="XCV476" s="495"/>
      <c r="XCW476" s="495"/>
      <c r="XCX476" s="495"/>
      <c r="XCY476" s="495"/>
      <c r="XCZ476" s="495"/>
      <c r="XDA476" s="495"/>
      <c r="XDB476" s="495"/>
      <c r="XDC476" s="495"/>
      <c r="XDD476" s="495"/>
      <c r="XDE476" s="495"/>
      <c r="XDF476" s="495"/>
      <c r="XDG476" s="495"/>
      <c r="XDH476" s="495"/>
      <c r="XDI476" s="495"/>
      <c r="XDJ476" s="495"/>
      <c r="XDK476" s="495"/>
      <c r="XDL476" s="495"/>
      <c r="XDM476" s="495"/>
      <c r="XDN476" s="495"/>
      <c r="XDO476" s="495"/>
      <c r="XDP476" s="495"/>
      <c r="XDQ476" s="495"/>
      <c r="XDR476" s="495"/>
      <c r="XDS476" s="495"/>
      <c r="XDT476" s="495"/>
      <c r="XDU476" s="495"/>
      <c r="XDV476" s="495"/>
      <c r="XDW476" s="495"/>
      <c r="XDX476" s="495"/>
      <c r="XDY476" s="495"/>
      <c r="XDZ476" s="495"/>
      <c r="XEA476" s="495"/>
      <c r="XEB476" s="495"/>
      <c r="XEC476" s="495"/>
      <c r="XED476" s="495"/>
      <c r="XEE476" s="495"/>
      <c r="XEF476" s="495"/>
      <c r="XEG476" s="495"/>
      <c r="XEH476" s="495"/>
      <c r="XEI476" s="495"/>
      <c r="XEJ476" s="495"/>
      <c r="XEK476" s="495"/>
      <c r="XEL476" s="495"/>
      <c r="XEM476" s="495"/>
      <c r="XEN476" s="495"/>
      <c r="XEO476" s="495"/>
      <c r="XEP476" s="495"/>
      <c r="XEQ476" s="495"/>
      <c r="XER476" s="495"/>
      <c r="XES476" s="495"/>
      <c r="XET476" s="495"/>
      <c r="XEU476" s="495"/>
      <c r="XEV476" s="495"/>
      <c r="XEW476" s="495"/>
      <c r="XEX476" s="495"/>
      <c r="XEY476" s="495"/>
      <c r="XEZ476" s="495"/>
      <c r="XFA476" s="495"/>
      <c r="XFB476" s="495"/>
      <c r="XFC476" s="495"/>
      <c r="XFD476" s="495"/>
    </row>
  </sheetData>
  <autoFilter ref="A8:AJ474">
    <filterColumn colId="1">
      <filters blank="1">
        <filter val="DIMENSION"/>
        <filter val="META PRODUCTO 40"/>
        <filter val="META PRODUCTO 64"/>
        <filter val="PROGRAMA"/>
        <filter val="SECTOR"/>
        <filter val="SUBPROGRAMA"/>
      </filters>
    </filterColumn>
  </autoFilter>
  <mergeCells count="728">
    <mergeCell ref="Z3:Z7"/>
    <mergeCell ref="Z21:Z23"/>
    <mergeCell ref="V355:V356"/>
    <mergeCell ref="C235:I235"/>
    <mergeCell ref="I329:I337"/>
    <mergeCell ref="S334:T334"/>
    <mergeCell ref="I355:I357"/>
    <mergeCell ref="S354:T354"/>
    <mergeCell ref="S355:T357"/>
    <mergeCell ref="S222:T222"/>
    <mergeCell ref="S223:T226"/>
    <mergeCell ref="Y187:Y188"/>
    <mergeCell ref="W187:W188"/>
    <mergeCell ref="W208:W221"/>
    <mergeCell ref="X187:X188"/>
    <mergeCell ref="U200:U204"/>
    <mergeCell ref="V231:V234"/>
    <mergeCell ref="W231:W234"/>
    <mergeCell ref="Y223:Y226"/>
    <mergeCell ref="X208:X221"/>
    <mergeCell ref="X231:X234"/>
    <mergeCell ref="S329:T329"/>
    <mergeCell ref="S330:T330"/>
    <mergeCell ref="S331:T331"/>
    <mergeCell ref="S332:T332"/>
    <mergeCell ref="S333:T333"/>
    <mergeCell ref="S335:T335"/>
    <mergeCell ref="S336:T336"/>
    <mergeCell ref="S337:T337"/>
    <mergeCell ref="S338:T338"/>
    <mergeCell ref="S434:T434"/>
    <mergeCell ref="S441:T441"/>
    <mergeCell ref="S442:T451"/>
    <mergeCell ref="Q442:Q451"/>
    <mergeCell ref="S452:T452"/>
    <mergeCell ref="S339:T339"/>
    <mergeCell ref="S340:T340"/>
    <mergeCell ref="S341:T341"/>
    <mergeCell ref="S408:T408"/>
    <mergeCell ref="S409:T411"/>
    <mergeCell ref="S412:T412"/>
    <mergeCell ref="S414:T414"/>
    <mergeCell ref="Q415:Q417"/>
    <mergeCell ref="S415:T417"/>
    <mergeCell ref="S422:T422"/>
    <mergeCell ref="S423:T423"/>
    <mergeCell ref="S429:T429"/>
    <mergeCell ref="S384:T384"/>
    <mergeCell ref="S387:T387"/>
    <mergeCell ref="S388:T395"/>
    <mergeCell ref="S380:T380"/>
    <mergeCell ref="S379:T379"/>
    <mergeCell ref="S381:T381"/>
    <mergeCell ref="S396:T397"/>
    <mergeCell ref="V208:V221"/>
    <mergeCell ref="N17:N18"/>
    <mergeCell ref="O17:O18"/>
    <mergeCell ref="U17:U18"/>
    <mergeCell ref="U29:U31"/>
    <mergeCell ref="R21:R23"/>
    <mergeCell ref="S56:T56"/>
    <mergeCell ref="S58:T61"/>
    <mergeCell ref="R25:R27"/>
    <mergeCell ref="R29:R31"/>
    <mergeCell ref="R38:R46"/>
    <mergeCell ref="R47:R48"/>
    <mergeCell ref="S129:T145"/>
    <mergeCell ref="S113:T113"/>
    <mergeCell ref="O127:O128"/>
    <mergeCell ref="Q21:Q23"/>
    <mergeCell ref="P63:P67"/>
    <mergeCell ref="I71:U72"/>
    <mergeCell ref="J21:J23"/>
    <mergeCell ref="I25:I27"/>
    <mergeCell ref="N25:N27"/>
    <mergeCell ref="O25:O27"/>
    <mergeCell ref="B20:B23"/>
    <mergeCell ref="I47:I48"/>
    <mergeCell ref="O29:O31"/>
    <mergeCell ref="P21:P23"/>
    <mergeCell ref="J29:J31"/>
    <mergeCell ref="P25:P27"/>
    <mergeCell ref="P29:P31"/>
    <mergeCell ref="N21:N23"/>
    <mergeCell ref="U231:U234"/>
    <mergeCell ref="S200:T204"/>
    <mergeCell ref="S229:T229"/>
    <mergeCell ref="S230:T230"/>
    <mergeCell ref="S231:T234"/>
    <mergeCell ref="I58:I61"/>
    <mergeCell ref="N58:N61"/>
    <mergeCell ref="O58:O61"/>
    <mergeCell ref="O55:O56"/>
    <mergeCell ref="Q38:Q46"/>
    <mergeCell ref="O38:O46"/>
    <mergeCell ref="K29:K31"/>
    <mergeCell ref="L29:L31"/>
    <mergeCell ref="M29:M31"/>
    <mergeCell ref="P38:P46"/>
    <mergeCell ref="L40:L46"/>
    <mergeCell ref="M40:M46"/>
    <mergeCell ref="N38:N46"/>
    <mergeCell ref="K47:K48"/>
    <mergeCell ref="N47:N48"/>
    <mergeCell ref="O47:O48"/>
    <mergeCell ref="P47:P48"/>
    <mergeCell ref="P58:P61"/>
    <mergeCell ref="N29:N31"/>
    <mergeCell ref="X101:X102"/>
    <mergeCell ref="Y101:Y102"/>
    <mergeCell ref="V174:V180"/>
    <mergeCell ref="W174:W180"/>
    <mergeCell ref="Y127:Y128"/>
    <mergeCell ref="X174:X180"/>
    <mergeCell ref="V158:V163"/>
    <mergeCell ref="X63:X67"/>
    <mergeCell ref="U58:U61"/>
    <mergeCell ref="V153:V157"/>
    <mergeCell ref="V93:V100"/>
    <mergeCell ref="U114:U126"/>
    <mergeCell ref="V114:V126"/>
    <mergeCell ref="U153:U157"/>
    <mergeCell ref="V101:V102"/>
    <mergeCell ref="U74:U75"/>
    <mergeCell ref="U146:U152"/>
    <mergeCell ref="V74:V75"/>
    <mergeCell ref="V78:V91"/>
    <mergeCell ref="W129:W145"/>
    <mergeCell ref="X129:X145"/>
    <mergeCell ref="W101:W102"/>
    <mergeCell ref="U63:U67"/>
    <mergeCell ref="V146:V152"/>
    <mergeCell ref="B207:B216"/>
    <mergeCell ref="B85:B87"/>
    <mergeCell ref="B11:B19"/>
    <mergeCell ref="B414:B417"/>
    <mergeCell ref="B422:B427"/>
    <mergeCell ref="B441:B451"/>
    <mergeCell ref="J431:J432"/>
    <mergeCell ref="I431:I432"/>
    <mergeCell ref="P17:P18"/>
    <mergeCell ref="N161:N162"/>
    <mergeCell ref="N174:N180"/>
    <mergeCell ref="N187:N188"/>
    <mergeCell ref="I127:I128"/>
    <mergeCell ref="I63:I67"/>
    <mergeCell ref="J63:J64"/>
    <mergeCell ref="N182:N184"/>
    <mergeCell ref="I74:I75"/>
    <mergeCell ref="J74:J75"/>
    <mergeCell ref="P174:P180"/>
    <mergeCell ref="I114:I126"/>
    <mergeCell ref="O153:O157"/>
    <mergeCell ref="B105:B106"/>
    <mergeCell ref="B81:B84"/>
    <mergeCell ref="J47:J48"/>
    <mergeCell ref="U21:U23"/>
    <mergeCell ref="S25:S27"/>
    <mergeCell ref="T25:T27"/>
    <mergeCell ref="U25:U27"/>
    <mergeCell ref="R129:R145"/>
    <mergeCell ref="S74:T75"/>
    <mergeCell ref="S14:T15"/>
    <mergeCell ref="S16:T16"/>
    <mergeCell ref="S20:T20"/>
    <mergeCell ref="S21:T23"/>
    <mergeCell ref="S29:T31"/>
    <mergeCell ref="R14:R15"/>
    <mergeCell ref="U38:U46"/>
    <mergeCell ref="U47:U48"/>
    <mergeCell ref="B452:B455"/>
    <mergeCell ref="B460:B463"/>
    <mergeCell ref="B467:B474"/>
    <mergeCell ref="B113:B167"/>
    <mergeCell ref="B250:B254"/>
    <mergeCell ref="B349:B350"/>
    <mergeCell ref="B354:B359"/>
    <mergeCell ref="B367:B374"/>
    <mergeCell ref="B172:B180"/>
    <mergeCell ref="B181:B184"/>
    <mergeCell ref="B186:B188"/>
    <mergeCell ref="B191:B196"/>
    <mergeCell ref="B199:B204"/>
    <mergeCell ref="B222:B226"/>
    <mergeCell ref="B229:B234"/>
    <mergeCell ref="B239:B243"/>
    <mergeCell ref="B407:B413"/>
    <mergeCell ref="B429:B437"/>
    <mergeCell ref="S38:T46"/>
    <mergeCell ref="S47:T48"/>
    <mergeCell ref="S55:T55"/>
    <mergeCell ref="S62:T62"/>
    <mergeCell ref="Y431:Y432"/>
    <mergeCell ref="Y433:Y434"/>
    <mergeCell ref="U192:U196"/>
    <mergeCell ref="V192:V196"/>
    <mergeCell ref="W192:W196"/>
    <mergeCell ref="X192:X196"/>
    <mergeCell ref="Y192:Y196"/>
    <mergeCell ref="I208:I221"/>
    <mergeCell ref="N208:N221"/>
    <mergeCell ref="O208:O221"/>
    <mergeCell ref="P208:P221"/>
    <mergeCell ref="R208:R221"/>
    <mergeCell ref="N192:N196"/>
    <mergeCell ref="O192:O196"/>
    <mergeCell ref="P192:P196"/>
    <mergeCell ref="P409:P411"/>
    <mergeCell ref="R409:R411"/>
    <mergeCell ref="W415:W417"/>
    <mergeCell ref="X415:X417"/>
    <mergeCell ref="I415:I417"/>
    <mergeCell ref="N200:N204"/>
    <mergeCell ref="O200:O204"/>
    <mergeCell ref="R192:R196"/>
    <mergeCell ref="Y358:Y359"/>
    <mergeCell ref="Q47:Q48"/>
    <mergeCell ref="R63:R67"/>
    <mergeCell ref="R58:R61"/>
    <mergeCell ref="Q63:Q67"/>
    <mergeCell ref="Q58:Q61"/>
    <mergeCell ref="U187:U188"/>
    <mergeCell ref="O187:O188"/>
    <mergeCell ref="Q187:Q188"/>
    <mergeCell ref="S166:T166"/>
    <mergeCell ref="S174:T180"/>
    <mergeCell ref="S172:T172"/>
    <mergeCell ref="S158:T163"/>
    <mergeCell ref="S164:T164"/>
    <mergeCell ref="O174:O180"/>
    <mergeCell ref="S165:T165"/>
    <mergeCell ref="S167:T167"/>
    <mergeCell ref="O114:O126"/>
    <mergeCell ref="O63:O67"/>
    <mergeCell ref="O182:O184"/>
    <mergeCell ref="P158:P163"/>
    <mergeCell ref="Q158:Q163"/>
    <mergeCell ref="Q182:Q184"/>
    <mergeCell ref="U182:U184"/>
    <mergeCell ref="S63:T67"/>
    <mergeCell ref="S76:T76"/>
    <mergeCell ref="R114:R126"/>
    <mergeCell ref="N114:N126"/>
    <mergeCell ref="S114:T126"/>
    <mergeCell ref="S127:T128"/>
    <mergeCell ref="N129:N145"/>
    <mergeCell ref="O129:O145"/>
    <mergeCell ref="N153:N157"/>
    <mergeCell ref="P127:P128"/>
    <mergeCell ref="Q127:Q128"/>
    <mergeCell ref="P114:P126"/>
    <mergeCell ref="N127:N128"/>
    <mergeCell ref="N74:N75"/>
    <mergeCell ref="O74:O75"/>
    <mergeCell ref="P74:P75"/>
    <mergeCell ref="Q74:Q75"/>
    <mergeCell ref="R74:R75"/>
    <mergeCell ref="N63:N67"/>
    <mergeCell ref="P153:P157"/>
    <mergeCell ref="Q153:Q157"/>
    <mergeCell ref="Q129:Q145"/>
    <mergeCell ref="Q114:Q126"/>
    <mergeCell ref="C208:C211"/>
    <mergeCell ref="F208:F211"/>
    <mergeCell ref="U208:U221"/>
    <mergeCell ref="C105:C106"/>
    <mergeCell ref="C122:C123"/>
    <mergeCell ref="C129:C131"/>
    <mergeCell ref="I192:I196"/>
    <mergeCell ref="R174:R188"/>
    <mergeCell ref="I146:I152"/>
    <mergeCell ref="N146:N152"/>
    <mergeCell ref="O146:O152"/>
    <mergeCell ref="P146:P152"/>
    <mergeCell ref="Q146:Q152"/>
    <mergeCell ref="R146:R152"/>
    <mergeCell ref="P129:P145"/>
    <mergeCell ref="J208:J221"/>
    <mergeCell ref="I153:I157"/>
    <mergeCell ref="I129:I145"/>
    <mergeCell ref="I200:I204"/>
    <mergeCell ref="U127:U128"/>
    <mergeCell ref="P200:P204"/>
    <mergeCell ref="R200:R204"/>
    <mergeCell ref="R127:R128"/>
    <mergeCell ref="S153:T157"/>
    <mergeCell ref="B93:B100"/>
    <mergeCell ref="C93:C100"/>
    <mergeCell ref="C101:C102"/>
    <mergeCell ref="I12:I13"/>
    <mergeCell ref="O12:O13"/>
    <mergeCell ref="O14:O15"/>
    <mergeCell ref="L12:L13"/>
    <mergeCell ref="M12:M13"/>
    <mergeCell ref="K12:K13"/>
    <mergeCell ref="N14:N15"/>
    <mergeCell ref="J12:J13"/>
    <mergeCell ref="I14:I15"/>
    <mergeCell ref="J14:J15"/>
    <mergeCell ref="B28:B31"/>
    <mergeCell ref="B37:B48"/>
    <mergeCell ref="B54:B56"/>
    <mergeCell ref="B57:B67"/>
    <mergeCell ref="B73:B76"/>
    <mergeCell ref="B101:B102"/>
    <mergeCell ref="O21:O23"/>
    <mergeCell ref="L47:L48"/>
    <mergeCell ref="M47:M48"/>
    <mergeCell ref="J38:J46"/>
    <mergeCell ref="K40:K46"/>
    <mergeCell ref="Z182:Z184"/>
    <mergeCell ref="Z200:Z204"/>
    <mergeCell ref="Z192:Z196"/>
    <mergeCell ref="Z230:Z234"/>
    <mergeCell ref="X153:X157"/>
    <mergeCell ref="Y153:Y157"/>
    <mergeCell ref="X158:X163"/>
    <mergeCell ref="Y200:Y204"/>
    <mergeCell ref="Y182:Y184"/>
    <mergeCell ref="X164:X166"/>
    <mergeCell ref="Y174:Y180"/>
    <mergeCell ref="Z174:Z180"/>
    <mergeCell ref="Z187:Z188"/>
    <mergeCell ref="Z208:Z221"/>
    <mergeCell ref="Y208:Y221"/>
    <mergeCell ref="Z74:Z76"/>
    <mergeCell ref="Z170:Z171"/>
    <mergeCell ref="X146:X152"/>
    <mergeCell ref="Y146:Y152"/>
    <mergeCell ref="W114:W126"/>
    <mergeCell ref="X114:X126"/>
    <mergeCell ref="Z114:Z167"/>
    <mergeCell ref="W153:W157"/>
    <mergeCell ref="W158:W163"/>
    <mergeCell ref="Y158:Y163"/>
    <mergeCell ref="Y129:Y145"/>
    <mergeCell ref="W127:W128"/>
    <mergeCell ref="X127:X128"/>
    <mergeCell ref="X103:X104"/>
    <mergeCell ref="Z78:Z112"/>
    <mergeCell ref="Y78:Y91"/>
    <mergeCell ref="W93:W100"/>
    <mergeCell ref="X93:X100"/>
    <mergeCell ref="Y93:Y100"/>
    <mergeCell ref="W78:W91"/>
    <mergeCell ref="X78:X91"/>
    <mergeCell ref="W74:W75"/>
    <mergeCell ref="X74:X75"/>
    <mergeCell ref="W103:W104"/>
    <mergeCell ref="A1:Z1"/>
    <mergeCell ref="B3:B7"/>
    <mergeCell ref="C3:C7"/>
    <mergeCell ref="N5:O5"/>
    <mergeCell ref="A3:A5"/>
    <mergeCell ref="P12:P13"/>
    <mergeCell ref="R12:R13"/>
    <mergeCell ref="N3:U4"/>
    <mergeCell ref="Z12:Z19"/>
    <mergeCell ref="D3:D5"/>
    <mergeCell ref="K5:K7"/>
    <mergeCell ref="L5:L7"/>
    <mergeCell ref="P14:P15"/>
    <mergeCell ref="J3:J7"/>
    <mergeCell ref="K3:M4"/>
    <mergeCell ref="P5:Q5"/>
    <mergeCell ref="V3:Y3"/>
    <mergeCell ref="M5:M7"/>
    <mergeCell ref="Q17:Q18"/>
    <mergeCell ref="I17:I19"/>
    <mergeCell ref="R17:R18"/>
    <mergeCell ref="J17:J18"/>
    <mergeCell ref="Y17:Y18"/>
    <mergeCell ref="S17:T18"/>
    <mergeCell ref="Z468:Z473"/>
    <mergeCell ref="Z404:Z406"/>
    <mergeCell ref="Z408:Z412"/>
    <mergeCell ref="Z415:Z417"/>
    <mergeCell ref="Z423:Z427"/>
    <mergeCell ref="Z430:Z437"/>
    <mergeCell ref="Z442:Z451"/>
    <mergeCell ref="Z385:Z386"/>
    <mergeCell ref="Z388:Z400"/>
    <mergeCell ref="Z458:Z459"/>
    <mergeCell ref="Z461:Z463"/>
    <mergeCell ref="Z453:Z455"/>
    <mergeCell ref="V4:V5"/>
    <mergeCell ref="W4:W5"/>
    <mergeCell ref="X4:X5"/>
    <mergeCell ref="U5:U7"/>
    <mergeCell ref="S11:T11"/>
    <mergeCell ref="S19:T19"/>
    <mergeCell ref="Y4:Y7"/>
    <mergeCell ref="Y12:Y13"/>
    <mergeCell ref="U14:U15"/>
    <mergeCell ref="V14:V15"/>
    <mergeCell ref="W14:W15"/>
    <mergeCell ref="X14:X15"/>
    <mergeCell ref="Y14:Y15"/>
    <mergeCell ref="V12:V13"/>
    <mergeCell ref="W17:W18"/>
    <mergeCell ref="X17:X18"/>
    <mergeCell ref="V17:V18"/>
    <mergeCell ref="S12:T13"/>
    <mergeCell ref="Z55:Z56"/>
    <mergeCell ref="V71:V72"/>
    <mergeCell ref="W71:W72"/>
    <mergeCell ref="X71:X72"/>
    <mergeCell ref="Y71:Y72"/>
    <mergeCell ref="Z71:Z72"/>
    <mergeCell ref="Y21:Y23"/>
    <mergeCell ref="Y29:Y31"/>
    <mergeCell ref="Y25:Y27"/>
    <mergeCell ref="V29:V31"/>
    <mergeCell ref="Y63:Y67"/>
    <mergeCell ref="Y55:Y56"/>
    <mergeCell ref="Y58:Y61"/>
    <mergeCell ref="V63:V67"/>
    <mergeCell ref="W63:W67"/>
    <mergeCell ref="Y47:Y48"/>
    <mergeCell ref="Y38:Y46"/>
    <mergeCell ref="V47:V48"/>
    <mergeCell ref="Z38:Z48"/>
    <mergeCell ref="Z51:Z53"/>
    <mergeCell ref="Z59:Z68"/>
    <mergeCell ref="Z35:Z36"/>
    <mergeCell ref="Z29:Z31"/>
    <mergeCell ref="Z25:Z27"/>
    <mergeCell ref="Y103:Y104"/>
    <mergeCell ref="V105:V111"/>
    <mergeCell ref="W105:W111"/>
    <mergeCell ref="X105:X111"/>
    <mergeCell ref="Y105:Y111"/>
    <mergeCell ref="U174:U180"/>
    <mergeCell ref="Q174:Q180"/>
    <mergeCell ref="U158:U163"/>
    <mergeCell ref="V103:V104"/>
    <mergeCell ref="S146:T152"/>
    <mergeCell ref="S173:T173"/>
    <mergeCell ref="P187:P188"/>
    <mergeCell ref="Y114:Y126"/>
    <mergeCell ref="W164:W166"/>
    <mergeCell ref="S199:T199"/>
    <mergeCell ref="V187:V188"/>
    <mergeCell ref="V127:V128"/>
    <mergeCell ref="V129:V145"/>
    <mergeCell ref="Q192:Q196"/>
    <mergeCell ref="W146:W152"/>
    <mergeCell ref="V164:V166"/>
    <mergeCell ref="S182:T184"/>
    <mergeCell ref="S181:T181"/>
    <mergeCell ref="M409:M411"/>
    <mergeCell ref="O355:O357"/>
    <mergeCell ref="P355:P357"/>
    <mergeCell ref="P388:P395"/>
    <mergeCell ref="S343:T343"/>
    <mergeCell ref="S344:T344"/>
    <mergeCell ref="S375:T375"/>
    <mergeCell ref="S376:T376"/>
    <mergeCell ref="R369:R373"/>
    <mergeCell ref="R388:R395"/>
    <mergeCell ref="S367:T367"/>
    <mergeCell ref="S368:T368"/>
    <mergeCell ref="S369:T374"/>
    <mergeCell ref="S382:T382"/>
    <mergeCell ref="R355:R356"/>
    <mergeCell ref="S350:T350"/>
    <mergeCell ref="S345:T345"/>
    <mergeCell ref="S377:T377"/>
    <mergeCell ref="S378:T378"/>
    <mergeCell ref="Q358:Q359"/>
    <mergeCell ref="O388:O395"/>
    <mergeCell ref="P369:P374"/>
    <mergeCell ref="O369:O374"/>
    <mergeCell ref="S358:T359"/>
    <mergeCell ref="W424:W427"/>
    <mergeCell ref="X424:X427"/>
    <mergeCell ref="O442:O451"/>
    <mergeCell ref="P442:P451"/>
    <mergeCell ref="R442:R451"/>
    <mergeCell ref="R424:R427"/>
    <mergeCell ref="I358:I359"/>
    <mergeCell ref="I369:I374"/>
    <mergeCell ref="N409:N411"/>
    <mergeCell ref="Q369:Q374"/>
    <mergeCell ref="P358:P359"/>
    <mergeCell ref="Q388:Q395"/>
    <mergeCell ref="I388:I395"/>
    <mergeCell ref="J388:J395"/>
    <mergeCell ref="K388:K395"/>
    <mergeCell ref="L388:L395"/>
    <mergeCell ref="M388:M395"/>
    <mergeCell ref="N388:N395"/>
    <mergeCell ref="N369:N374"/>
    <mergeCell ref="I409:I411"/>
    <mergeCell ref="I396:I397"/>
    <mergeCell ref="J396:J397"/>
    <mergeCell ref="K396:K397"/>
    <mergeCell ref="L396:L397"/>
    <mergeCell ref="S398:T398"/>
    <mergeCell ref="S399:T399"/>
    <mergeCell ref="S400:T400"/>
    <mergeCell ref="S403:T403"/>
    <mergeCell ref="S407:T407"/>
    <mergeCell ref="S431:T431"/>
    <mergeCell ref="S432:T432"/>
    <mergeCell ref="S433:T433"/>
    <mergeCell ref="U369:U374"/>
    <mergeCell ref="U388:U395"/>
    <mergeCell ref="V388:V395"/>
    <mergeCell ref="W388:W395"/>
    <mergeCell ref="W369:W373"/>
    <mergeCell ref="X369:X373"/>
    <mergeCell ref="U442:U451"/>
    <mergeCell ref="Y388:Y395"/>
    <mergeCell ref="Y396:Y397"/>
    <mergeCell ref="X388:X395"/>
    <mergeCell ref="Y415:Y417"/>
    <mergeCell ref="U409:U411"/>
    <mergeCell ref="V409:V411"/>
    <mergeCell ref="V369:V373"/>
    <mergeCell ref="U415:U417"/>
    <mergeCell ref="Y409:Y411"/>
    <mergeCell ref="V415:V417"/>
    <mergeCell ref="U424:U427"/>
    <mergeCell ref="V396:V397"/>
    <mergeCell ref="U396:U397"/>
    <mergeCell ref="V442:V451"/>
    <mergeCell ref="W442:W451"/>
    <mergeCell ref="X442:X451"/>
    <mergeCell ref="Y442:Y451"/>
    <mergeCell ref="Y424:Y427"/>
    <mergeCell ref="V424:V427"/>
    <mergeCell ref="I453:I455"/>
    <mergeCell ref="J453:J455"/>
    <mergeCell ref="P453:P455"/>
    <mergeCell ref="N453:N455"/>
    <mergeCell ref="O453:O455"/>
    <mergeCell ref="R453:R455"/>
    <mergeCell ref="I442:I451"/>
    <mergeCell ref="J442:J451"/>
    <mergeCell ref="N442:N451"/>
    <mergeCell ref="X453:X455"/>
    <mergeCell ref="Y453:Y455"/>
    <mergeCell ref="S435:T435"/>
    <mergeCell ref="S436:T436"/>
    <mergeCell ref="S437:T437"/>
    <mergeCell ref="Q396:Q397"/>
    <mergeCell ref="S424:T427"/>
    <mergeCell ref="I468:I474"/>
    <mergeCell ref="J468:J474"/>
    <mergeCell ref="N468:N474"/>
    <mergeCell ref="O468:O474"/>
    <mergeCell ref="P468:P474"/>
    <mergeCell ref="R468:R474"/>
    <mergeCell ref="U468:U474"/>
    <mergeCell ref="Y468:Y474"/>
    <mergeCell ref="Q453:Q455"/>
    <mergeCell ref="U453:U455"/>
    <mergeCell ref="V453:V455"/>
    <mergeCell ref="W453:W455"/>
    <mergeCell ref="S453:T455"/>
    <mergeCell ref="S460:T460"/>
    <mergeCell ref="S461:T461"/>
    <mergeCell ref="S462:T462"/>
    <mergeCell ref="S463:T463"/>
    <mergeCell ref="Q468:Q474"/>
    <mergeCell ref="S467:T467"/>
    <mergeCell ref="S468:T474"/>
    <mergeCell ref="O158:O163"/>
    <mergeCell ref="J233:J234"/>
    <mergeCell ref="K233:K234"/>
    <mergeCell ref="L233:L234"/>
    <mergeCell ref="O231:O234"/>
    <mergeCell ref="S208:T221"/>
    <mergeCell ref="S207:T207"/>
    <mergeCell ref="S191:T191"/>
    <mergeCell ref="S192:T196"/>
    <mergeCell ref="S187:T188"/>
    <mergeCell ref="S186:T186"/>
    <mergeCell ref="N223:N226"/>
    <mergeCell ref="P223:P226"/>
    <mergeCell ref="Q208:Q221"/>
    <mergeCell ref="R158:R163"/>
    <mergeCell ref="J187:J188"/>
    <mergeCell ref="K187:K188"/>
    <mergeCell ref="L187:L188"/>
    <mergeCell ref="M187:M188"/>
    <mergeCell ref="Q200:Q204"/>
    <mergeCell ref="Q231:Q234"/>
    <mergeCell ref="I190:U190"/>
    <mergeCell ref="J200:J204"/>
    <mergeCell ref="J192:J196"/>
    <mergeCell ref="I187:I188"/>
    <mergeCell ref="U223:U226"/>
    <mergeCell ref="O251:O254"/>
    <mergeCell ref="R251:R254"/>
    <mergeCell ref="Y74:Y75"/>
    <mergeCell ref="U251:U254"/>
    <mergeCell ref="Y251:Y254"/>
    <mergeCell ref="V241:V243"/>
    <mergeCell ref="W241:W243"/>
    <mergeCell ref="X241:X243"/>
    <mergeCell ref="R241:R243"/>
    <mergeCell ref="S251:T254"/>
    <mergeCell ref="N240:N246"/>
    <mergeCell ref="O240:O246"/>
    <mergeCell ref="P240:P246"/>
    <mergeCell ref="Q223:Q226"/>
    <mergeCell ref="O223:O226"/>
    <mergeCell ref="P231:P234"/>
    <mergeCell ref="R153:R157"/>
    <mergeCell ref="U129:U145"/>
    <mergeCell ref="P182:P184"/>
    <mergeCell ref="Z376:Z381"/>
    <mergeCell ref="Y369:Y374"/>
    <mergeCell ref="Z368:Z374"/>
    <mergeCell ref="I339:I345"/>
    <mergeCell ref="I251:I254"/>
    <mergeCell ref="I230:I234"/>
    <mergeCell ref="Z223:Z226"/>
    <mergeCell ref="N251:N254"/>
    <mergeCell ref="P251:P254"/>
    <mergeCell ref="N231:N234"/>
    <mergeCell ref="Q355:Q357"/>
    <mergeCell ref="U355:U357"/>
    <mergeCell ref="Y355:Y357"/>
    <mergeCell ref="U358:U359"/>
    <mergeCell ref="S348:T348"/>
    <mergeCell ref="Y230:Y234"/>
    <mergeCell ref="Q251:Q254"/>
    <mergeCell ref="Q240:Q246"/>
    <mergeCell ref="U240:U246"/>
    <mergeCell ref="Y240:Y246"/>
    <mergeCell ref="I223:I226"/>
    <mergeCell ref="O358:O359"/>
    <mergeCell ref="N358:N359"/>
    <mergeCell ref="J252:J254"/>
    <mergeCell ref="I424:I427"/>
    <mergeCell ref="J424:J427"/>
    <mergeCell ref="N424:N427"/>
    <mergeCell ref="O424:O427"/>
    <mergeCell ref="P424:P427"/>
    <mergeCell ref="Q424:Q427"/>
    <mergeCell ref="K415:K417"/>
    <mergeCell ref="L415:L417"/>
    <mergeCell ref="R396:R397"/>
    <mergeCell ref="Q409:Q411"/>
    <mergeCell ref="N396:N397"/>
    <mergeCell ref="O396:O397"/>
    <mergeCell ref="O409:O411"/>
    <mergeCell ref="P396:P397"/>
    <mergeCell ref="M415:M417"/>
    <mergeCell ref="N415:N417"/>
    <mergeCell ref="O415:O417"/>
    <mergeCell ref="P415:P417"/>
    <mergeCell ref="R415:R417"/>
    <mergeCell ref="J415:J417"/>
    <mergeCell ref="M396:M397"/>
    <mergeCell ref="J409:J411"/>
    <mergeCell ref="K409:K411"/>
    <mergeCell ref="L409:L411"/>
    <mergeCell ref="G3:G7"/>
    <mergeCell ref="B387:B401"/>
    <mergeCell ref="B375:B381"/>
    <mergeCell ref="I376:I381"/>
    <mergeCell ref="E3:E7"/>
    <mergeCell ref="F3:F7"/>
    <mergeCell ref="H3:H7"/>
    <mergeCell ref="I3:I7"/>
    <mergeCell ref="I174:I180"/>
    <mergeCell ref="I182:I184"/>
    <mergeCell ref="I158:I163"/>
    <mergeCell ref="I29:I32"/>
    <mergeCell ref="C132:C133"/>
    <mergeCell ref="C81:C84"/>
    <mergeCell ref="C85:C87"/>
    <mergeCell ref="B89:B91"/>
    <mergeCell ref="C89:C91"/>
    <mergeCell ref="C149:C150"/>
    <mergeCell ref="C134:C135"/>
    <mergeCell ref="I240:I246"/>
    <mergeCell ref="I38:I46"/>
    <mergeCell ref="I21:I23"/>
    <mergeCell ref="B109:B111"/>
    <mergeCell ref="C109:C111"/>
    <mergeCell ref="B259:B260"/>
    <mergeCell ref="F292:F293"/>
    <mergeCell ref="G292:G293"/>
    <mergeCell ref="F322:F323"/>
    <mergeCell ref="G322:G323"/>
    <mergeCell ref="I272:I274"/>
    <mergeCell ref="I302:I307"/>
    <mergeCell ref="I309:I310"/>
    <mergeCell ref="I318:I322"/>
    <mergeCell ref="B272:B274"/>
    <mergeCell ref="B292:B293"/>
    <mergeCell ref="B299:B300"/>
    <mergeCell ref="B302:B307"/>
    <mergeCell ref="B309:B310"/>
    <mergeCell ref="B318:B323"/>
    <mergeCell ref="C322:C323"/>
    <mergeCell ref="E322:E323"/>
    <mergeCell ref="E292:E293"/>
    <mergeCell ref="C292:C293"/>
    <mergeCell ref="Z235:Z269"/>
    <mergeCell ref="Z270:Z285"/>
    <mergeCell ref="Z286:Z299"/>
    <mergeCell ref="Z301:Z316"/>
    <mergeCell ref="Z317:Z323"/>
    <mergeCell ref="M233:M234"/>
    <mergeCell ref="J241:J243"/>
    <mergeCell ref="J369:J373"/>
    <mergeCell ref="K369:K373"/>
    <mergeCell ref="J355:J356"/>
    <mergeCell ref="N355:N357"/>
    <mergeCell ref="L369:L373"/>
    <mergeCell ref="M369:M373"/>
    <mergeCell ref="N308:N309"/>
    <mergeCell ref="N292:N293"/>
    <mergeCell ref="N299:N300"/>
    <mergeCell ref="R231:R234"/>
    <mergeCell ref="S342:T342"/>
    <mergeCell ref="S346:T346"/>
    <mergeCell ref="S349:T349"/>
    <mergeCell ref="S258:T258"/>
    <mergeCell ref="S239:T239"/>
    <mergeCell ref="S240:T246"/>
    <mergeCell ref="S328:T328"/>
  </mergeCells>
  <printOptions horizontalCentered="1" verticalCentered="1"/>
  <pageMargins left="0.23622047244094491" right="0.23622047244094491" top="0.74803149606299213" bottom="0.74803149606299213" header="0.31496062992125984" footer="0.31496062992125984"/>
  <pageSetup paperSize="10000" scale="55" orientation="landscape" horizontalDpi="300" verticalDpi="300"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27E95432687645AE2986D43721A64A" ma:contentTypeVersion="1" ma:contentTypeDescription="Crear nuevo documento." ma:contentTypeScope="" ma:versionID="48a07b18ac6c36e43bc8eb4da624db31">
  <xsd:schema xmlns:xsd="http://www.w3.org/2001/XMLSchema" xmlns:xs="http://www.w3.org/2001/XMLSchema" xmlns:p="http://schemas.microsoft.com/office/2006/metadata/properties" xmlns:ns2="be7d24cc-f85a-4a5e-a794-8cda21e19c26" targetNamespace="http://schemas.microsoft.com/office/2006/metadata/properties" ma:root="true" ma:fieldsID="b9f197a6d624271d094103af1324f2b4" ns2:_="">
    <xsd:import namespace="be7d24cc-f85a-4a5e-a794-8cda21e19c26"/>
    <xsd:element name="properties">
      <xsd:complexType>
        <xsd:sequence>
          <xsd:element name="documentManagement">
            <xsd:complexType>
              <xsd:all>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d24cc-f85a-4a5e-a794-8cda21e19c26" elementFormDefault="qualified">
    <xsd:import namespace="http://schemas.microsoft.com/office/2006/documentManagement/types"/>
    <xsd:import namespace="http://schemas.microsoft.com/office/infopath/2007/PartnerControls"/>
    <xsd:element name="A_x00f1_o" ma:index="8"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be7d24cc-f85a-4a5e-a794-8cda21e19c26">2017</A_x00f1_o>
  </documentManagement>
</p:properties>
</file>

<file path=customXml/itemProps1.xml><?xml version="1.0" encoding="utf-8"?>
<ds:datastoreItem xmlns:ds="http://schemas.openxmlformats.org/officeDocument/2006/customXml" ds:itemID="{936D5F9E-6CFB-4083-A532-D1FC4BDDA294}"/>
</file>

<file path=customXml/itemProps2.xml><?xml version="1.0" encoding="utf-8"?>
<ds:datastoreItem xmlns:ds="http://schemas.openxmlformats.org/officeDocument/2006/customXml" ds:itemID="{6FA36C77-2851-426A-90DC-08915283D898}"/>
</file>

<file path=customXml/itemProps3.xml><?xml version="1.0" encoding="utf-8"?>
<ds:datastoreItem xmlns:ds="http://schemas.openxmlformats.org/officeDocument/2006/customXml" ds:itemID="{9745F6B7-6838-493E-819F-D6DFCE655D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POAI 2017</vt:lpstr>
      <vt:lpstr>'POAI 2017'!Área_de_impresión</vt:lpstr>
      <vt:lpstr>'POAI 2017'!Títulos_a_imprimir</vt:lpstr>
    </vt:vector>
  </TitlesOfParts>
  <Company>Argente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MAIRA PLANEACION</cp:lastModifiedBy>
  <cp:lastPrinted>2016-11-01T12:20:56Z</cp:lastPrinted>
  <dcterms:created xsi:type="dcterms:W3CDTF">2008-03-05T13:26:44Z</dcterms:created>
  <dcterms:modified xsi:type="dcterms:W3CDTF">2016-11-15T14:10:57Z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0x0101008727E95432687645AE2986D43721A64A</vt:lpwstr>
  </property>
</Properties>
</file>